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16AB66C3-A84C-4F11-B93E-84590FB7D485}" xr6:coauthVersionLast="47" xr6:coauthVersionMax="47" xr10:uidLastSave="{00000000-0000-0000-0000-000000000000}"/>
  <bookViews>
    <workbookView xWindow="28680" yWindow="-120" windowWidth="29040" windowHeight="15840" activeTab="2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E30" i="7"/>
  <c r="D30" i="7"/>
  <c r="C30" i="7"/>
  <c r="E29" i="7"/>
  <c r="D29" i="7"/>
  <c r="C29" i="7"/>
  <c r="E28" i="7"/>
  <c r="D28" i="7"/>
  <c r="C28" i="7"/>
  <c r="E27" i="7"/>
  <c r="D27" i="7"/>
  <c r="C27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E8" i="7"/>
  <c r="D8" i="7"/>
  <c r="C8" i="7"/>
  <c r="E7" i="7"/>
  <c r="D7" i="7"/>
  <c r="C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E6" i="7"/>
  <c r="D6" i="7"/>
  <c r="C6" i="7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B43" i="3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D4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<sst xmlns="http://schemas.openxmlformats.org/spreadsheetml/2006/main" count="785" uniqueCount="344">
  <si>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</si>
  <si>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</si>
  <si>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</si>
  <si>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</si>
  <si>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</si>
  <si>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</si>
  <si>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</si>
  <si>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</si>
  <si>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</si>
  <si>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</si>
  <si>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</si>
  <si>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</si>
  <si>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</si>
  <si>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</si>
  <si>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</si>
  <si>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</si>
  <si>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</si>
  <si>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</si>
  <si>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</si>
  <si>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</si>
  <si>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</si>
  <si>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</si>
  <si>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</si>
  <si>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</si>
  <si>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</si>
  <si>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</si>
  <si>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</si>
  <si>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</si>
  <si>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</si>
  <si>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</si>
  <si>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</si>
  <si>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</si>
  <si>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</si>
  <si>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</si>
  <si>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</si>
  <si>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</si>
  <si>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</si>
  <si>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</si>
  <si>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</si>
  <si>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</si>
  <si>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</si>
  <si>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</si>
  <si>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</si>
  <si>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</si>
  <si>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</si>
  <si>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</si>
  <si>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</si>
  <si>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</si>
  <si>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</si>
  <si>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</si>
  <si>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</si>
  <si>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</si>
  <si>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</si>
  <si>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</si>
  <si>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</si>
  <si>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</si>
  <si>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</si>
  <si>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</si>
  <si>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</si>
  <si>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</si>
  <si>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Residual Inc &lt; 2500 (min $2000)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</si>
  <si>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</si>
  <si>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</si>
  <si>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</si>
  <si>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</si>
  <si>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</si>
  <si>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</si>
  <si>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</si>
  <si>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</si>
  <si>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</si>
  <si>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</si>
  <si>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</si>
  <si>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</si>
  <si>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</si>
  <si>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</si>
  <si>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</si>
  <si>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</si>
  <si>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</si>
  <si>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</si>
  <si>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</si>
  <si>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</si>
  <si>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</si>
  <si>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</si>
  <si>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</si>
  <si>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</si>
  <si>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</si>
  <si>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</si>
  <si>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</si>
  <si>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</si>
  <si>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</si>
  <si>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</si>
  <si>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</si>
  <si>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</si>
  <si>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</si>
  <si>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</si>
  <si>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</si>
  <si>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</si>
  <si>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</si>
  <si>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</si>
  <si>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</si>
  <si>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</si>
  <si>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</si>
  <si>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</si>
  <si>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</si>
  <si>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</si>
  <si>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</si>
  <si>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</si>
  <si>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</si>
  <si>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</si>
  <si>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</si>
  <si>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</si>
  <si>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</si>
  <si>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</si>
  <si>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</si>
  <si>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</si>
  <si>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</si>
  <si>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</si>
  <si>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</si>
  <si>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</si>
  <si>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</si>
  <si>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</si>
  <si>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</si>
  <si>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</si>
  <si>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</si>
  <si>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</si>
  <si>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</si>
  <si>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</si>
  <si>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</si>
  <si>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</si>
  <si>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</si>
  <si>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</si>
  <si>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</si>
  <si>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</si>
  <si>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</si>
  <si>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</si>
  <si>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</si>
  <si>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</si>
  <si>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</si>
  <si>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</si>
  <si>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</si>
  <si>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</si>
  <si>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</si>
  <si>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</si>
  <si>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</si>
  <si>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</si>
  <si>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</si>
  <si>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</si>
  <si>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</si>
  <si>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</si>
  <si>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</si>
  <si>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</si>
  <si>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</si>
  <si>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</si>
  <si>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</si>
  <si>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</si>
  <si>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</si>
  <si>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</si>
  <si>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</si>
  <si>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</si>
  <si>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</si>
  <si>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</si>
  <si>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</si>
  <si>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</si>
  <si>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</si>
  <si>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</si>
  <si>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</si>
  <si>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</si>
  <si>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</si>
  <si>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</si>
  <si>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</si>
  <si>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</si>
  <si>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</si>
  <si>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</si>
  <si>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</si>
  <si>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</si>
  <si>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</si>
  <si>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</si>
  <si>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</si>
  <si>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</si>
  <si>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</si>
  <si>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</si>
  <si>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</si>
  <si>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</si>
  <si>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</si>
  <si>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</si>
  <si>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</si>
  <si>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</si>
  <si>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</si>
  <si>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</si>
  <si>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</si>
  <si>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</si>
  <si>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</si>
  <si>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</si>
  <si>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</si>
  <si>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</si>
  <si>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</si>
  <si>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</si>
  <si>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</si>
  <si>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</si>
  <si>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</si>
  <si>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</si>
  <si>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</si>
  <si>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</si>
  <si>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</si>
  <si>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</si>
  <si>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</si>
  <si>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</si>
  <si>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</si>
  <si>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</si>
  <si>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</si>
  <si>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</si>
  <si>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</si>
  <si>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</si>
  <si>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</si>
  <si>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</si>
  <si>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</si>
  <si>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</si>
  <si>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</si>
  <si>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</si>
  <si>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</si>
  <si>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</si>
  <si>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</si>
  <si>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</si>
  <si>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</si>
  <si>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</si>
  <si>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</si>
  <si>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</si>
  <si>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</si>
  <si>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</si>
  <si>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</si>
  <si>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</si>
  <si>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</si>
  <si>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</si>
  <si>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</si>
  <si>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</si>
  <si>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</si>
  <si>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</si>
  <si>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</si>
  <si>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</si>
  <si>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</si>
  <si>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</si>
  <si>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</si>
  <si>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</si>
  <si>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</si>
  <si>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</si>
  <si>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</si>
  <si>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</si>
  <si>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</si>
  <si>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</si>
  <si>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</si>
  <si>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</si>
  <si>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</si>
  <si>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</si>
  <si>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</si>
  <si>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</si>
  <si>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</si>
  <si>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</si>
  <si>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</si>
  <si>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</si>
  <si>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</si>
  <si>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</si>
  <si>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</si>
  <si>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</si>
  <si>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</si>
  <si>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</si>
  <si>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</si>
  <si>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</si>
  <si>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</si>
  <si>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</si>
  <si>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</si>
  <si>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</si>
  <si>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</si>
  <si>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</si>
  <si>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</si>
  <si>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</si>
  <si>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</si>
  <si>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</si>
  <si>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</si>
  <si>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</si>
  <si>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</si>
  <si>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</si>
  <si>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</si>
  <si>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</si>
  <si>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&gt;1.24 (Not Available with AirDNA)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</si>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</sst>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39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164" fontId="41" fillId="4" borderId="33" xfId="0" applyNumberFormat="1" applyFont="1" applyFill="1" applyBorder="1" applyAlignment="1">
      <alignment horizontal="right" vertic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55" fillId="13" borderId="11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13" borderId="17" xfId="0" applyFont="1" applyFill="1" applyBorder="1" applyAlignment="1">
      <alignment horizontal="center" vertical="center" wrapText="1"/>
    </xf>
    <xf numFmtId="0" fontId="54" fillId="13" borderId="20" xfId="0" applyFont="1" applyFill="1" applyBorder="1" applyAlignment="1">
      <alignment horizontal="center" vertical="center" wrapText="1"/>
    </xf>
    <xf numFmtId="0" fontId="54" fillId="13" borderId="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13" borderId="17" xfId="0" applyFont="1" applyFill="1" applyBorder="1" applyAlignment="1">
      <alignment horizontal="center" vertical="top" wrapText="1"/>
    </xf>
    <xf numFmtId="0" fontId="54" fillId="13" borderId="20" xfId="0" applyFont="1" applyFill="1" applyBorder="1" applyAlignment="1">
      <alignment horizontal="center" vertical="top" wrapText="1"/>
    </xf>
    <xf numFmtId="0" fontId="54" fillId="13" borderId="5" xfId="0" applyFont="1" applyFill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top" wrapText="1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85" fillId="0" borderId="45" xfId="0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8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64" fontId="6" fillId="0" borderId="42" xfId="0" applyNumberFormat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164" fontId="6" fillId="0" borderId="11" xfId="5" applyNumberFormat="1" applyFont="1" applyFill="1" applyBorder="1" applyAlignment="1">
      <alignment horizontal="center"/>
    </xf>
    <xf numFmtId="164" fontId="6" fillId="0" borderId="45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82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/>
      <sheetData sheetId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workbookViewId="0">
      <selection activeCell="A22" sqref="A22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85" t="s">
        <v>287</v>
      </c>
      <c r="C3" s="486"/>
      <c r="D3" s="486"/>
      <c r="E3" s="487"/>
      <c r="F3" s="206"/>
      <c r="G3" s="488" t="s">
        <v>107</v>
      </c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90"/>
      <c r="S3" s="206"/>
      <c r="T3" s="494" t="s">
        <v>108</v>
      </c>
      <c r="U3" s="495"/>
      <c r="V3" s="495"/>
      <c r="W3" s="495"/>
      <c r="X3" s="496"/>
    </row>
    <row r="4" spans="2:24" ht="15.75" thickBot="1" x14ac:dyDescent="0.3">
      <c r="B4" s="58" t="s">
        <v>93</v>
      </c>
      <c r="C4" s="49"/>
      <c r="D4" s="49"/>
      <c r="E4" s="59"/>
      <c r="F4" s="209"/>
      <c r="G4" s="491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3"/>
      <c r="S4" s="209"/>
      <c r="T4" s="17"/>
      <c r="U4" s="18"/>
      <c r="V4" s="18"/>
      <c r="W4" s="18"/>
      <c r="X4" s="19"/>
    </row>
    <row r="5" spans="2:24" ht="18" thickBot="1" x14ac:dyDescent="0.3">
      <c r="B5" s="97" t="s">
        <v>109</v>
      </c>
      <c r="C5" s="95" t="s">
        <v>342</v>
      </c>
      <c r="D5" s="96" t="s">
        <v>343</v>
      </c>
      <c r="E5" s="96" t="s">
        <v>192</v>
      </c>
      <c r="F5" s="209"/>
      <c r="G5" s="497" t="s">
        <v>128</v>
      </c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9"/>
      <c r="S5" s="209"/>
      <c r="T5" s="500" t="s">
        <v>65</v>
      </c>
      <c r="U5" s="501"/>
      <c r="V5" s="502"/>
      <c r="W5" s="503">
        <v>102</v>
      </c>
      <c r="X5" s="504"/>
    </row>
    <row r="6" spans="2:24" ht="15.75" thickBot="1" x14ac:dyDescent="0.3">
      <c r="B6" s="410">
        <f>'[3]Flex Supreme Pricer'!A17</f>
        <v>7.625</v>
      </c>
      <c r="C6" s="411">
        <f>'[3]Flex Supreme Pricer'!D17</f>
        <v>99.375</v>
      </c>
      <c r="D6" s="411">
        <f>'[3]Flex Supreme Pricer'!E17</f>
        <v>99.25</v>
      </c>
      <c r="E6" s="411">
        <f>'[3]Flex Supreme Pricer'!F17</f>
        <v>99.125</v>
      </c>
      <c r="F6" s="412"/>
      <c r="G6" s="203" t="s">
        <v>110</v>
      </c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5"/>
      <c r="S6" s="412"/>
      <c r="T6" s="476" t="s">
        <v>66</v>
      </c>
      <c r="U6" s="477"/>
      <c r="V6" s="477"/>
      <c r="W6" s="477"/>
      <c r="X6" s="478"/>
    </row>
    <row r="7" spans="2:24" s="50" customFormat="1" ht="15.75" thickBot="1" x14ac:dyDescent="0.25">
      <c r="B7" s="410">
        <f>B6+0.125</f>
        <v>7.75</v>
      </c>
      <c r="C7" s="411">
        <f>'[3]Flex Supreme Pricer'!D18</f>
        <v>99.75</v>
      </c>
      <c r="D7" s="411">
        <f>'[3]Flex Supreme Pricer'!E18</f>
        <v>99.625</v>
      </c>
      <c r="E7" s="411">
        <f>'[3]Flex Supreme Pricer'!F18</f>
        <v>99.5</v>
      </c>
      <c r="F7" s="413"/>
      <c r="G7" s="479" t="s">
        <v>111</v>
      </c>
      <c r="H7" s="480"/>
      <c r="I7" s="481"/>
      <c r="J7" s="60" t="s">
        <v>112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13"/>
      <c r="T7" s="482" t="s">
        <v>321</v>
      </c>
      <c r="U7" s="483"/>
      <c r="V7" s="483"/>
      <c r="W7" s="483"/>
      <c r="X7" s="484"/>
    </row>
    <row r="8" spans="2:24" ht="15.75" thickBot="1" x14ac:dyDescent="0.3">
      <c r="B8" s="410">
        <f t="shared" ref="B8:B30" si="0">B7+0.125</f>
        <v>7.875</v>
      </c>
      <c r="C8" s="411">
        <f>'[3]Flex Supreme Pricer'!D19</f>
        <v>100.125</v>
      </c>
      <c r="D8" s="411">
        <f>'[3]Flex Supreme Pricer'!E19</f>
        <v>100</v>
      </c>
      <c r="E8" s="411">
        <f>'[3]Flex Supreme Pricer'!F19</f>
        <v>99.875</v>
      </c>
      <c r="F8" s="412"/>
      <c r="G8" s="505" t="s">
        <v>190</v>
      </c>
      <c r="H8" s="506"/>
      <c r="I8" s="506"/>
      <c r="J8" s="506"/>
      <c r="K8" s="506"/>
      <c r="L8" s="506"/>
      <c r="M8" s="506"/>
      <c r="N8" s="506"/>
      <c r="O8" s="506"/>
      <c r="P8" s="506"/>
      <c r="Q8" s="506"/>
      <c r="R8" s="507"/>
      <c r="S8" s="412"/>
      <c r="T8" s="508" t="s">
        <v>322</v>
      </c>
      <c r="U8" s="509"/>
      <c r="V8" s="509"/>
      <c r="W8" s="509"/>
      <c r="X8" s="510"/>
    </row>
    <row r="9" spans="2:24" ht="15.75" thickBot="1" x14ac:dyDescent="0.3">
      <c r="B9" s="410">
        <f t="shared" si="0"/>
        <v>8</v>
      </c>
      <c r="C9" s="411">
        <f>'[3]Flex Supreme Pricer'!D20</f>
        <v>100.5</v>
      </c>
      <c r="D9" s="411">
        <f>'[3]Flex Supreme Pricer'!E20</f>
        <v>100.375</v>
      </c>
      <c r="E9" s="411">
        <f>'[3]Flex Supreme Pricer'!F20</f>
        <v>100.25</v>
      </c>
      <c r="F9" s="412"/>
      <c r="G9" s="511" t="s">
        <v>113</v>
      </c>
      <c r="H9" s="512"/>
      <c r="I9" s="513"/>
      <c r="J9" s="414">
        <v>0.625</v>
      </c>
      <c r="K9" s="415">
        <v>0.625</v>
      </c>
      <c r="L9" s="415">
        <v>0.625</v>
      </c>
      <c r="M9" s="415">
        <v>0.5</v>
      </c>
      <c r="N9" s="415">
        <v>0.25</v>
      </c>
      <c r="O9" s="415">
        <v>-0.5</v>
      </c>
      <c r="P9" s="416">
        <v>-0.875</v>
      </c>
      <c r="Q9" s="417" t="s">
        <v>12</v>
      </c>
      <c r="R9" s="418" t="s">
        <v>12</v>
      </c>
      <c r="S9" s="412"/>
      <c r="T9" s="514" t="s">
        <v>96</v>
      </c>
      <c r="U9" s="515"/>
      <c r="V9" s="515"/>
      <c r="W9" s="515"/>
      <c r="X9" s="516"/>
    </row>
    <row r="10" spans="2:24" ht="15.75" thickBot="1" x14ac:dyDescent="0.3">
      <c r="B10" s="410">
        <f t="shared" si="0"/>
        <v>8.125</v>
      </c>
      <c r="C10" s="411">
        <f>'[3]Flex Supreme Pricer'!D21</f>
        <v>100.875</v>
      </c>
      <c r="D10" s="411">
        <f>'[3]Flex Supreme Pricer'!E21</f>
        <v>100.75</v>
      </c>
      <c r="E10" s="411">
        <f>'[3]Flex Supreme Pricer'!F21</f>
        <v>100.625</v>
      </c>
      <c r="F10" s="412"/>
      <c r="G10" s="517" t="s">
        <v>114</v>
      </c>
      <c r="H10" s="518"/>
      <c r="I10" s="519"/>
      <c r="J10" s="414">
        <v>0.625</v>
      </c>
      <c r="K10" s="415">
        <v>0.625</v>
      </c>
      <c r="L10" s="415">
        <v>0.625</v>
      </c>
      <c r="M10" s="415">
        <v>0.5</v>
      </c>
      <c r="N10" s="415">
        <v>0.25</v>
      </c>
      <c r="O10" s="415">
        <v>-0.5</v>
      </c>
      <c r="P10" s="416">
        <v>-0.875</v>
      </c>
      <c r="Q10" s="419" t="s">
        <v>12</v>
      </c>
      <c r="R10" s="420" t="s">
        <v>12</v>
      </c>
      <c r="S10" s="412"/>
      <c r="T10" s="508" t="s">
        <v>323</v>
      </c>
      <c r="U10" s="509"/>
      <c r="V10" s="509"/>
      <c r="W10" s="509"/>
      <c r="X10" s="510"/>
    </row>
    <row r="11" spans="2:24" ht="15.75" thickBot="1" x14ac:dyDescent="0.3">
      <c r="B11" s="410">
        <f t="shared" si="0"/>
        <v>8.25</v>
      </c>
      <c r="C11" s="411">
        <f>'[3]Flex Supreme Pricer'!D22</f>
        <v>101.25</v>
      </c>
      <c r="D11" s="411">
        <f>'[3]Flex Supreme Pricer'!E22</f>
        <v>101.125</v>
      </c>
      <c r="E11" s="411">
        <f>'[3]Flex Supreme Pricer'!F22</f>
        <v>101</v>
      </c>
      <c r="F11" s="412"/>
      <c r="G11" s="517" t="s">
        <v>7</v>
      </c>
      <c r="H11" s="518"/>
      <c r="I11" s="519"/>
      <c r="J11" s="414">
        <v>0.5</v>
      </c>
      <c r="K11" s="415">
        <v>0.5</v>
      </c>
      <c r="L11" s="415">
        <v>0.375</v>
      </c>
      <c r="M11" s="415">
        <v>0.25</v>
      </c>
      <c r="N11" s="415">
        <v>-0.375</v>
      </c>
      <c r="O11" s="415">
        <v>-0.875</v>
      </c>
      <c r="P11" s="416">
        <v>-1.125</v>
      </c>
      <c r="Q11" s="417" t="s">
        <v>12</v>
      </c>
      <c r="R11" s="418" t="s">
        <v>12</v>
      </c>
      <c r="S11" s="412"/>
      <c r="T11" s="494" t="s">
        <v>68</v>
      </c>
      <c r="U11" s="495"/>
      <c r="V11" s="495"/>
      <c r="W11" s="495"/>
      <c r="X11" s="496"/>
    </row>
    <row r="12" spans="2:24" ht="15.75" thickBot="1" x14ac:dyDescent="0.3">
      <c r="B12" s="410">
        <f t="shared" si="0"/>
        <v>8.375</v>
      </c>
      <c r="C12" s="411">
        <f>'[3]Flex Supreme Pricer'!D23</f>
        <v>101.625</v>
      </c>
      <c r="D12" s="411">
        <f>'[3]Flex Supreme Pricer'!E23</f>
        <v>101.5</v>
      </c>
      <c r="E12" s="411">
        <f>'[3]Flex Supreme Pricer'!F23</f>
        <v>101.375</v>
      </c>
      <c r="F12" s="412"/>
      <c r="G12" s="517" t="s">
        <v>8</v>
      </c>
      <c r="H12" s="518"/>
      <c r="I12" s="519"/>
      <c r="J12" s="414">
        <v>-0.25</v>
      </c>
      <c r="K12" s="415">
        <v>-0.25</v>
      </c>
      <c r="L12" s="415">
        <v>-0.25</v>
      </c>
      <c r="M12" s="415">
        <v>-0.25</v>
      </c>
      <c r="N12" s="415">
        <v>-0.5</v>
      </c>
      <c r="O12" s="415">
        <v>-1.25</v>
      </c>
      <c r="P12" s="416">
        <v>-2</v>
      </c>
      <c r="Q12" s="419" t="s">
        <v>12</v>
      </c>
      <c r="R12" s="420" t="s">
        <v>12</v>
      </c>
      <c r="S12" s="412"/>
      <c r="T12" s="523" t="s">
        <v>69</v>
      </c>
      <c r="U12" s="524"/>
      <c r="V12" s="524"/>
      <c r="W12" s="524"/>
      <c r="X12" s="525"/>
    </row>
    <row r="13" spans="2:24" ht="15.75" thickBot="1" x14ac:dyDescent="0.3">
      <c r="B13" s="410">
        <f t="shared" si="0"/>
        <v>8.5</v>
      </c>
      <c r="C13" s="411">
        <f>'[3]Flex Supreme Pricer'!D24</f>
        <v>102</v>
      </c>
      <c r="D13" s="411">
        <f>'[3]Flex Supreme Pricer'!E24</f>
        <v>101.875</v>
      </c>
      <c r="E13" s="411">
        <f>'[3]Flex Supreme Pricer'!F24</f>
        <v>101.75</v>
      </c>
      <c r="F13" s="412"/>
      <c r="G13" s="517" t="s">
        <v>9</v>
      </c>
      <c r="H13" s="518"/>
      <c r="I13" s="519"/>
      <c r="J13" s="414">
        <v>-0.5</v>
      </c>
      <c r="K13" s="415">
        <v>-0.5</v>
      </c>
      <c r="L13" s="415">
        <v>-0.5</v>
      </c>
      <c r="M13" s="415">
        <v>-0.625</v>
      </c>
      <c r="N13" s="415">
        <v>-1.25</v>
      </c>
      <c r="O13" s="416">
        <v>-2</v>
      </c>
      <c r="P13" s="416">
        <v>-3.25</v>
      </c>
      <c r="Q13" s="417" t="s">
        <v>12</v>
      </c>
      <c r="R13" s="418" t="s">
        <v>12</v>
      </c>
      <c r="S13" s="412"/>
      <c r="T13" s="514" t="s">
        <v>70</v>
      </c>
      <c r="U13" s="515"/>
      <c r="V13" s="520"/>
      <c r="W13" s="521">
        <v>0.125</v>
      </c>
      <c r="X13" s="522"/>
    </row>
    <row r="14" spans="2:24" ht="15.75" thickBot="1" x14ac:dyDescent="0.3">
      <c r="B14" s="410">
        <f t="shared" si="0"/>
        <v>8.625</v>
      </c>
      <c r="C14" s="411">
        <f>'[3]Flex Supreme Pricer'!D25</f>
        <v>102.375</v>
      </c>
      <c r="D14" s="411">
        <f>'[3]Flex Supreme Pricer'!E25</f>
        <v>102.25</v>
      </c>
      <c r="E14" s="411">
        <f>'[3]Flex Supreme Pricer'!F25</f>
        <v>102.125</v>
      </c>
      <c r="F14" s="412"/>
      <c r="G14" s="534" t="s">
        <v>10</v>
      </c>
      <c r="H14" s="535"/>
      <c r="I14" s="536"/>
      <c r="J14" s="414">
        <v>-1</v>
      </c>
      <c r="K14" s="415">
        <v>-1</v>
      </c>
      <c r="L14" s="415">
        <v>-1</v>
      </c>
      <c r="M14" s="415">
        <v>-1.125</v>
      </c>
      <c r="N14" s="415">
        <v>-2</v>
      </c>
      <c r="O14" s="416">
        <v>-3.375</v>
      </c>
      <c r="P14" s="421" t="s">
        <v>12</v>
      </c>
      <c r="Q14" s="422" t="s">
        <v>12</v>
      </c>
      <c r="R14" s="423" t="s">
        <v>12</v>
      </c>
      <c r="S14" s="412"/>
      <c r="T14" s="514" t="s">
        <v>71</v>
      </c>
      <c r="U14" s="515"/>
      <c r="V14" s="520"/>
      <c r="W14" s="521">
        <v>0</v>
      </c>
      <c r="X14" s="522"/>
    </row>
    <row r="15" spans="2:24" ht="15.75" thickBot="1" x14ac:dyDescent="0.3">
      <c r="B15" s="410">
        <f t="shared" si="0"/>
        <v>8.75</v>
      </c>
      <c r="C15" s="411">
        <f>'[3]Flex Supreme Pricer'!D26</f>
        <v>102.75</v>
      </c>
      <c r="D15" s="411">
        <f>'[3]Flex Supreme Pricer'!E26</f>
        <v>102.625</v>
      </c>
      <c r="E15" s="411">
        <f>'[3]Flex Supreme Pricer'!F26</f>
        <v>102.5</v>
      </c>
      <c r="F15" s="412"/>
      <c r="G15" s="537" t="s">
        <v>11</v>
      </c>
      <c r="H15" s="538"/>
      <c r="I15" s="538"/>
      <c r="J15" s="424" t="s">
        <v>12</v>
      </c>
      <c r="K15" s="424" t="s">
        <v>12</v>
      </c>
      <c r="L15" s="424" t="s">
        <v>12</v>
      </c>
      <c r="M15" s="424" t="s">
        <v>12</v>
      </c>
      <c r="N15" s="424" t="s">
        <v>12</v>
      </c>
      <c r="O15" s="424" t="s">
        <v>12</v>
      </c>
      <c r="P15" s="424" t="s">
        <v>12</v>
      </c>
      <c r="Q15" s="424" t="s">
        <v>12</v>
      </c>
      <c r="R15" s="425" t="s">
        <v>12</v>
      </c>
      <c r="S15" s="412"/>
      <c r="T15" s="514" t="s">
        <v>92</v>
      </c>
      <c r="U15" s="515"/>
      <c r="V15" s="520"/>
      <c r="W15" s="521">
        <v>-0.125</v>
      </c>
      <c r="X15" s="522"/>
    </row>
    <row r="16" spans="2:24" ht="15.75" thickBot="1" x14ac:dyDescent="0.3">
      <c r="B16" s="410">
        <f t="shared" si="0"/>
        <v>8.875</v>
      </c>
      <c r="C16" s="411">
        <f>'[3]Flex Supreme Pricer'!D27</f>
        <v>103.125</v>
      </c>
      <c r="D16" s="411">
        <f>'[3]Flex Supreme Pricer'!E27</f>
        <v>103</v>
      </c>
      <c r="E16" s="411">
        <f>'[3]Flex Supreme Pricer'!F27</f>
        <v>102.875</v>
      </c>
      <c r="F16" s="412"/>
      <c r="G16" s="539" t="s">
        <v>189</v>
      </c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1"/>
      <c r="S16" s="412"/>
      <c r="T16" s="542" t="s">
        <v>72</v>
      </c>
      <c r="U16" s="543"/>
      <c r="V16" s="543"/>
      <c r="W16" s="543"/>
      <c r="X16" s="544"/>
    </row>
    <row r="17" spans="2:24" ht="15.75" thickBot="1" x14ac:dyDescent="0.3">
      <c r="B17" s="410">
        <f t="shared" si="0"/>
        <v>9</v>
      </c>
      <c r="C17" s="411">
        <f>'[3]Flex Supreme Pricer'!D28</f>
        <v>103.5</v>
      </c>
      <c r="D17" s="411">
        <f>'[3]Flex Supreme Pricer'!E28</f>
        <v>103.375</v>
      </c>
      <c r="E17" s="411">
        <f>'[3]Flex Supreme Pricer'!F28</f>
        <v>103.25</v>
      </c>
      <c r="F17" s="412"/>
      <c r="G17" s="511" t="s">
        <v>113</v>
      </c>
      <c r="H17" s="512"/>
      <c r="I17" s="513"/>
      <c r="J17" s="414">
        <v>0.625</v>
      </c>
      <c r="K17" s="415">
        <v>0.625</v>
      </c>
      <c r="L17" s="415">
        <v>0.625</v>
      </c>
      <c r="M17" s="415">
        <v>0.5</v>
      </c>
      <c r="N17" s="415">
        <v>0.25</v>
      </c>
      <c r="O17" s="415">
        <v>-0.5</v>
      </c>
      <c r="P17" s="415">
        <v>-0.875</v>
      </c>
      <c r="Q17" s="426" t="s">
        <v>12</v>
      </c>
      <c r="R17" s="426" t="s">
        <v>12</v>
      </c>
      <c r="S17" s="412"/>
      <c r="T17" s="514" t="s">
        <v>73</v>
      </c>
      <c r="U17" s="515"/>
      <c r="V17" s="520"/>
      <c r="W17" s="521">
        <v>-0.125</v>
      </c>
      <c r="X17" s="522"/>
    </row>
    <row r="18" spans="2:24" ht="15.75" thickBot="1" x14ac:dyDescent="0.3">
      <c r="B18" s="410">
        <f t="shared" si="0"/>
        <v>9.125</v>
      </c>
      <c r="C18" s="411">
        <f>'[3]Flex Supreme Pricer'!D29</f>
        <v>103.875</v>
      </c>
      <c r="D18" s="411">
        <f>'[3]Flex Supreme Pricer'!E29</f>
        <v>103.75</v>
      </c>
      <c r="E18" s="411">
        <f>'[3]Flex Supreme Pricer'!F29</f>
        <v>103.625</v>
      </c>
      <c r="F18" s="412"/>
      <c r="G18" s="517" t="s">
        <v>114</v>
      </c>
      <c r="H18" s="518"/>
      <c r="I18" s="519"/>
      <c r="J18" s="414">
        <v>0.625</v>
      </c>
      <c r="K18" s="415">
        <v>0.625</v>
      </c>
      <c r="L18" s="415">
        <v>0.625</v>
      </c>
      <c r="M18" s="415">
        <v>0.5</v>
      </c>
      <c r="N18" s="415">
        <v>0.25</v>
      </c>
      <c r="O18" s="415">
        <v>-0.5</v>
      </c>
      <c r="P18" s="415">
        <v>-0.875</v>
      </c>
      <c r="Q18" s="426" t="s">
        <v>12</v>
      </c>
      <c r="R18" s="426" t="s">
        <v>12</v>
      </c>
      <c r="S18" s="412"/>
      <c r="T18" s="514" t="s">
        <v>70</v>
      </c>
      <c r="U18" s="515"/>
      <c r="V18" s="520"/>
      <c r="W18" s="526">
        <v>-0.25</v>
      </c>
      <c r="X18" s="527"/>
    </row>
    <row r="19" spans="2:24" ht="15.75" thickBot="1" x14ac:dyDescent="0.3">
      <c r="B19" s="410">
        <f t="shared" si="0"/>
        <v>9.25</v>
      </c>
      <c r="C19" s="411">
        <f>'[3]Flex Supreme Pricer'!D30</f>
        <v>104.25</v>
      </c>
      <c r="D19" s="411">
        <f>'[3]Flex Supreme Pricer'!E30</f>
        <v>104.125</v>
      </c>
      <c r="E19" s="411">
        <f>'[3]Flex Supreme Pricer'!F30</f>
        <v>104</v>
      </c>
      <c r="F19" s="412"/>
      <c r="G19" s="517" t="s">
        <v>7</v>
      </c>
      <c r="H19" s="518"/>
      <c r="I19" s="519"/>
      <c r="J19" s="414">
        <v>0.5</v>
      </c>
      <c r="K19" s="415">
        <v>0.5</v>
      </c>
      <c r="L19" s="415">
        <v>0.375</v>
      </c>
      <c r="M19" s="415">
        <v>0.25</v>
      </c>
      <c r="N19" s="415">
        <v>-0.375</v>
      </c>
      <c r="O19" s="415">
        <v>-0.875</v>
      </c>
      <c r="P19" s="415">
        <v>-1.125</v>
      </c>
      <c r="Q19" s="426" t="s">
        <v>12</v>
      </c>
      <c r="R19" s="426" t="s">
        <v>12</v>
      </c>
      <c r="S19" s="412"/>
      <c r="T19" s="514" t="s">
        <v>74</v>
      </c>
      <c r="U19" s="515"/>
      <c r="V19" s="520"/>
      <c r="W19" s="526">
        <v>-0.25</v>
      </c>
      <c r="X19" s="527"/>
    </row>
    <row r="20" spans="2:24" ht="15.75" thickBot="1" x14ac:dyDescent="0.3">
      <c r="B20" s="410">
        <f t="shared" si="0"/>
        <v>9.375</v>
      </c>
      <c r="C20" s="411">
        <f>'[3]Flex Supreme Pricer'!D31</f>
        <v>104.625</v>
      </c>
      <c r="D20" s="411">
        <f>'[3]Flex Supreme Pricer'!E31</f>
        <v>104.5</v>
      </c>
      <c r="E20" s="411">
        <f>'[3]Flex Supreme Pricer'!F31</f>
        <v>104.375</v>
      </c>
      <c r="F20" s="412"/>
      <c r="G20" s="517" t="s">
        <v>8</v>
      </c>
      <c r="H20" s="518"/>
      <c r="I20" s="519"/>
      <c r="J20" s="414">
        <v>-0.25</v>
      </c>
      <c r="K20" s="415">
        <v>-0.25</v>
      </c>
      <c r="L20" s="415">
        <v>-0.25</v>
      </c>
      <c r="M20" s="415">
        <v>-0.25</v>
      </c>
      <c r="N20" s="415">
        <v>-0.625</v>
      </c>
      <c r="O20" s="415">
        <v>-1.375</v>
      </c>
      <c r="P20" s="416">
        <v>-2</v>
      </c>
      <c r="Q20" s="426" t="s">
        <v>12</v>
      </c>
      <c r="R20" s="426" t="s">
        <v>12</v>
      </c>
      <c r="S20" s="412"/>
      <c r="T20" s="531" t="s">
        <v>115</v>
      </c>
      <c r="U20" s="532"/>
      <c r="V20" s="532"/>
      <c r="W20" s="532"/>
      <c r="X20" s="533"/>
    </row>
    <row r="21" spans="2:24" ht="15.75" thickBot="1" x14ac:dyDescent="0.3">
      <c r="B21" s="410">
        <f t="shared" si="0"/>
        <v>9.5</v>
      </c>
      <c r="C21" s="411">
        <f>'[3]Flex Supreme Pricer'!D32</f>
        <v>105</v>
      </c>
      <c r="D21" s="411">
        <f>'[3]Flex Supreme Pricer'!E32</f>
        <v>104.875</v>
      </c>
      <c r="E21" s="411">
        <f>'[3]Flex Supreme Pricer'!F32</f>
        <v>104.75</v>
      </c>
      <c r="F21" s="412"/>
      <c r="G21" s="517" t="s">
        <v>9</v>
      </c>
      <c r="H21" s="518"/>
      <c r="I21" s="519"/>
      <c r="J21" s="414">
        <v>-0.5</v>
      </c>
      <c r="K21" s="415">
        <v>-0.5</v>
      </c>
      <c r="L21" s="415">
        <v>-0.5</v>
      </c>
      <c r="M21" s="415">
        <v>-0.625</v>
      </c>
      <c r="N21" s="415">
        <v>-1.25</v>
      </c>
      <c r="O21" s="416">
        <v>-2</v>
      </c>
      <c r="P21" s="416">
        <v>-3.25</v>
      </c>
      <c r="Q21" s="426" t="s">
        <v>12</v>
      </c>
      <c r="R21" s="426" t="s">
        <v>12</v>
      </c>
      <c r="S21" s="412"/>
      <c r="T21" s="427"/>
      <c r="U21" s="428"/>
      <c r="V21" s="428"/>
      <c r="W21" s="428"/>
      <c r="X21" s="429"/>
    </row>
    <row r="22" spans="2:24" ht="15.75" thickBot="1" x14ac:dyDescent="0.3">
      <c r="B22" s="410">
        <f t="shared" si="0"/>
        <v>9.625</v>
      </c>
      <c r="C22" s="411">
        <f>'[3]Flex Supreme Pricer'!D33</f>
        <v>105.375</v>
      </c>
      <c r="D22" s="411">
        <f>'[3]Flex Supreme Pricer'!E33</f>
        <v>105.25</v>
      </c>
      <c r="E22" s="411">
        <f>'[3]Flex Supreme Pricer'!F33</f>
        <v>105.125</v>
      </c>
      <c r="F22" s="412"/>
      <c r="G22" s="534" t="s">
        <v>10</v>
      </c>
      <c r="H22" s="535"/>
      <c r="I22" s="536"/>
      <c r="J22" s="414">
        <v>-1</v>
      </c>
      <c r="K22" s="415">
        <v>-1</v>
      </c>
      <c r="L22" s="415">
        <v>-1</v>
      </c>
      <c r="M22" s="415">
        <v>-1.125</v>
      </c>
      <c r="N22" s="415">
        <v>-2</v>
      </c>
      <c r="O22" s="416">
        <v>-3.375</v>
      </c>
      <c r="P22" s="417" t="s">
        <v>12</v>
      </c>
      <c r="Q22" s="430" t="s">
        <v>12</v>
      </c>
      <c r="R22" s="430" t="s">
        <v>12</v>
      </c>
      <c r="S22" s="412"/>
      <c r="T22" s="427"/>
      <c r="V22" s="428"/>
      <c r="W22" s="428"/>
      <c r="X22" s="429"/>
    </row>
    <row r="23" spans="2:24" ht="15.75" thickBot="1" x14ac:dyDescent="0.3">
      <c r="B23" s="410">
        <f t="shared" si="0"/>
        <v>9.75</v>
      </c>
      <c r="C23" s="411">
        <f>'[3]Flex Supreme Pricer'!D34</f>
        <v>105.75</v>
      </c>
      <c r="D23" s="411">
        <f>'[3]Flex Supreme Pricer'!E34</f>
        <v>105.625</v>
      </c>
      <c r="E23" s="411">
        <f>'[3]Flex Supreme Pricer'!F34</f>
        <v>105.5</v>
      </c>
      <c r="F23" s="412"/>
      <c r="G23" s="539" t="s">
        <v>119</v>
      </c>
      <c r="H23" s="540"/>
      <c r="I23" s="540"/>
      <c r="J23" s="566"/>
      <c r="K23" s="566"/>
      <c r="L23" s="566"/>
      <c r="M23" s="566"/>
      <c r="N23" s="566"/>
      <c r="O23" s="566"/>
      <c r="P23" s="566"/>
      <c r="Q23" s="566"/>
      <c r="R23" s="567"/>
      <c r="S23" s="412"/>
      <c r="T23" s="427"/>
      <c r="U23" s="428"/>
      <c r="V23" s="428"/>
      <c r="W23" s="428"/>
      <c r="X23" s="429"/>
    </row>
    <row r="24" spans="2:24" ht="15.75" thickBot="1" x14ac:dyDescent="0.3">
      <c r="B24" s="410">
        <f t="shared" si="0"/>
        <v>9.875</v>
      </c>
      <c r="C24" s="411">
        <f>'[3]Flex Supreme Pricer'!D35</f>
        <v>106.125</v>
      </c>
      <c r="D24" s="411">
        <f>'[3]Flex Supreme Pricer'!E35</f>
        <v>106</v>
      </c>
      <c r="E24" s="411">
        <f>'[3]Flex Supreme Pricer'!F35</f>
        <v>105.875</v>
      </c>
      <c r="F24" s="412"/>
      <c r="G24" s="511" t="s">
        <v>324</v>
      </c>
      <c r="H24" s="512"/>
      <c r="I24" s="513"/>
      <c r="J24" s="414">
        <v>-0.5</v>
      </c>
      <c r="K24" s="415">
        <v>-0.5</v>
      </c>
      <c r="L24" s="415">
        <v>-0.5</v>
      </c>
      <c r="M24" s="415">
        <v>-0.625</v>
      </c>
      <c r="N24" s="415">
        <v>-0.75</v>
      </c>
      <c r="O24" s="415">
        <v>-0.875</v>
      </c>
      <c r="P24" s="415">
        <v>-1</v>
      </c>
      <c r="Q24" s="426" t="s">
        <v>12</v>
      </c>
      <c r="R24" s="426" t="s">
        <v>12</v>
      </c>
      <c r="S24" s="412"/>
      <c r="T24" s="427"/>
      <c r="U24" s="428"/>
      <c r="V24" s="428"/>
      <c r="W24" s="428"/>
      <c r="X24" s="429"/>
    </row>
    <row r="25" spans="2:24" ht="15.75" thickBot="1" x14ac:dyDescent="0.3">
      <c r="B25" s="410">
        <f t="shared" si="0"/>
        <v>10</v>
      </c>
      <c r="C25" s="411">
        <f>'[3]Flex Supreme Pricer'!D36</f>
        <v>106.5</v>
      </c>
      <c r="D25" s="411">
        <f>'[3]Flex Supreme Pricer'!E36</f>
        <v>106.375</v>
      </c>
      <c r="E25" s="411">
        <f>'[3]Flex Supreme Pricer'!F36</f>
        <v>106.25</v>
      </c>
      <c r="F25" s="412"/>
      <c r="G25" s="557" t="s">
        <v>325</v>
      </c>
      <c r="H25" s="558"/>
      <c r="I25" s="559"/>
      <c r="J25" s="414">
        <v>0</v>
      </c>
      <c r="K25" s="415">
        <v>0</v>
      </c>
      <c r="L25" s="415">
        <v>0</v>
      </c>
      <c r="M25" s="415">
        <v>0</v>
      </c>
      <c r="N25" s="415">
        <v>0</v>
      </c>
      <c r="O25" s="415">
        <v>0</v>
      </c>
      <c r="P25" s="415">
        <v>0</v>
      </c>
      <c r="Q25" s="426" t="s">
        <v>12</v>
      </c>
      <c r="R25" s="426" t="s">
        <v>12</v>
      </c>
      <c r="S25" s="412"/>
      <c r="T25" s="427"/>
      <c r="U25" s="428"/>
      <c r="V25" s="428"/>
      <c r="W25" s="428"/>
      <c r="X25" s="429"/>
    </row>
    <row r="26" spans="2:24" ht="15.75" thickBot="1" x14ac:dyDescent="0.3">
      <c r="B26" s="410">
        <f t="shared" si="0"/>
        <v>10.125</v>
      </c>
      <c r="C26" s="411">
        <f>'[3]Flex Supreme Pricer'!D37</f>
        <v>106.875</v>
      </c>
      <c r="D26" s="411">
        <f>'[3]Flex Supreme Pricer'!E37</f>
        <v>106.75</v>
      </c>
      <c r="E26" s="411">
        <f>'[3]Flex Supreme Pricer'!F37</f>
        <v>106.625</v>
      </c>
      <c r="F26" s="412"/>
      <c r="G26" s="557" t="s">
        <v>326</v>
      </c>
      <c r="H26" s="558"/>
      <c r="I26" s="559"/>
      <c r="J26" s="414">
        <v>0</v>
      </c>
      <c r="K26" s="415">
        <v>0</v>
      </c>
      <c r="L26" s="415">
        <v>0</v>
      </c>
      <c r="M26" s="415">
        <v>0</v>
      </c>
      <c r="N26" s="415">
        <v>0</v>
      </c>
      <c r="O26" s="415">
        <v>0</v>
      </c>
      <c r="P26" s="415">
        <v>0</v>
      </c>
      <c r="Q26" s="426" t="s">
        <v>12</v>
      </c>
      <c r="R26" s="426" t="s">
        <v>12</v>
      </c>
      <c r="S26" s="412"/>
      <c r="T26" s="554" t="s">
        <v>76</v>
      </c>
      <c r="U26" s="555"/>
      <c r="V26" s="555"/>
      <c r="W26" s="555"/>
      <c r="X26" s="556"/>
    </row>
    <row r="27" spans="2:24" ht="15.75" thickBot="1" x14ac:dyDescent="0.3">
      <c r="B27" s="410">
        <f t="shared" si="0"/>
        <v>10.25</v>
      </c>
      <c r="C27" s="411">
        <f>'[3]Flex Supreme Pricer'!D38</f>
        <v>107.25</v>
      </c>
      <c r="D27" s="411">
        <f>'[3]Flex Supreme Pricer'!E38</f>
        <v>107.125</v>
      </c>
      <c r="E27" s="411">
        <f>'[3]Flex Supreme Pricer'!F38</f>
        <v>107</v>
      </c>
      <c r="F27" s="412"/>
      <c r="G27" s="557" t="s">
        <v>327</v>
      </c>
      <c r="H27" s="558"/>
      <c r="I27" s="559"/>
      <c r="J27" s="414">
        <v>0</v>
      </c>
      <c r="K27" s="415">
        <v>0</v>
      </c>
      <c r="L27" s="415">
        <v>0</v>
      </c>
      <c r="M27" s="415">
        <v>0</v>
      </c>
      <c r="N27" s="415">
        <v>0</v>
      </c>
      <c r="O27" s="415">
        <v>0</v>
      </c>
      <c r="P27" s="415">
        <v>0</v>
      </c>
      <c r="Q27" s="426" t="s">
        <v>12</v>
      </c>
      <c r="R27" s="426" t="s">
        <v>12</v>
      </c>
      <c r="S27" s="412"/>
      <c r="T27" s="551" t="s">
        <v>120</v>
      </c>
      <c r="U27" s="552"/>
      <c r="V27" s="552"/>
      <c r="W27" s="552"/>
      <c r="X27" s="553"/>
    </row>
    <row r="28" spans="2:24" ht="15.75" thickBot="1" x14ac:dyDescent="0.3">
      <c r="B28" s="410">
        <f t="shared" si="0"/>
        <v>10.375</v>
      </c>
      <c r="C28" s="411">
        <f>'[3]Flex Supreme Pricer'!D39</f>
        <v>107.625</v>
      </c>
      <c r="D28" s="411">
        <f>'[3]Flex Supreme Pricer'!E39</f>
        <v>107.5</v>
      </c>
      <c r="E28" s="411">
        <f>'[3]Flex Supreme Pricer'!F39</f>
        <v>107.375</v>
      </c>
      <c r="F28" s="412"/>
      <c r="G28" s="560" t="s">
        <v>328</v>
      </c>
      <c r="H28" s="561"/>
      <c r="I28" s="562"/>
      <c r="J28" s="414">
        <v>-1.375</v>
      </c>
      <c r="K28" s="415">
        <v>-1.375</v>
      </c>
      <c r="L28" s="415">
        <v>-1.375</v>
      </c>
      <c r="M28" s="415">
        <v>-1.5</v>
      </c>
      <c r="N28" s="415">
        <v>-1.625</v>
      </c>
      <c r="O28" s="416">
        <v>-1.75</v>
      </c>
      <c r="P28" s="417" t="s">
        <v>12</v>
      </c>
      <c r="Q28" s="426" t="s">
        <v>12</v>
      </c>
      <c r="R28" s="426" t="s">
        <v>12</v>
      </c>
      <c r="S28" s="412"/>
      <c r="T28" s="551" t="s">
        <v>78</v>
      </c>
      <c r="U28" s="552"/>
      <c r="V28" s="552"/>
      <c r="W28" s="552"/>
      <c r="X28" s="553"/>
    </row>
    <row r="29" spans="2:24" ht="15.75" thickBot="1" x14ac:dyDescent="0.3">
      <c r="B29" s="410">
        <f t="shared" si="0"/>
        <v>10.5</v>
      </c>
      <c r="C29" s="411">
        <f>'[3]Flex Supreme Pricer'!D40</f>
        <v>108</v>
      </c>
      <c r="D29" s="411">
        <f>'[3]Flex Supreme Pricer'!E40</f>
        <v>107.875</v>
      </c>
      <c r="E29" s="411">
        <f>'[3]Flex Supreme Pricer'!F40</f>
        <v>107.75</v>
      </c>
      <c r="F29" s="412"/>
      <c r="G29" s="52" t="s">
        <v>48</v>
      </c>
      <c r="H29" s="210"/>
      <c r="I29" s="210"/>
      <c r="J29" s="210"/>
      <c r="K29" s="210"/>
      <c r="L29" s="210"/>
      <c r="M29" s="210"/>
      <c r="N29" s="210"/>
      <c r="O29" s="210"/>
      <c r="P29" s="431"/>
      <c r="Q29" s="431"/>
      <c r="R29" s="432"/>
      <c r="S29" s="412"/>
      <c r="T29" s="551" t="s">
        <v>79</v>
      </c>
      <c r="U29" s="552"/>
      <c r="V29" s="552"/>
      <c r="W29" s="552"/>
      <c r="X29" s="553"/>
    </row>
    <row r="30" spans="2:24" ht="15.75" thickBot="1" x14ac:dyDescent="0.3">
      <c r="B30" s="410">
        <f t="shared" si="0"/>
        <v>10.625</v>
      </c>
      <c r="C30" s="411">
        <f>'[3]Flex Supreme Pricer'!D41</f>
        <v>108.375</v>
      </c>
      <c r="D30" s="411">
        <f>'[3]Flex Supreme Pricer'!E41</f>
        <v>108.25</v>
      </c>
      <c r="E30" s="411">
        <f>'[3]Flex Supreme Pricer'!F41</f>
        <v>108.125</v>
      </c>
      <c r="F30" s="412"/>
      <c r="G30" s="563" t="s">
        <v>329</v>
      </c>
      <c r="H30" s="564"/>
      <c r="I30" s="565"/>
      <c r="J30" s="433">
        <v>-0.25</v>
      </c>
      <c r="K30" s="434">
        <v>-0.25</v>
      </c>
      <c r="L30" s="434">
        <v>-0.25</v>
      </c>
      <c r="M30" s="434">
        <v>-0.625</v>
      </c>
      <c r="N30" s="434">
        <v>-0.875</v>
      </c>
      <c r="O30" s="434">
        <v>-1.375</v>
      </c>
      <c r="P30" s="434">
        <v>-2.5</v>
      </c>
      <c r="Q30" s="435" t="s">
        <v>12</v>
      </c>
      <c r="R30" s="435" t="s">
        <v>12</v>
      </c>
      <c r="S30" s="412"/>
      <c r="T30" s="551" t="s">
        <v>80</v>
      </c>
      <c r="U30" s="552"/>
      <c r="V30" s="552"/>
      <c r="W30" s="552"/>
      <c r="X30" s="553"/>
    </row>
    <row r="31" spans="2:24" ht="15.75" thickBot="1" x14ac:dyDescent="0.3">
      <c r="B31" s="528" t="s">
        <v>191</v>
      </c>
      <c r="C31" s="529"/>
      <c r="D31" s="529"/>
      <c r="E31" s="530"/>
      <c r="F31" s="412"/>
      <c r="G31" s="545" t="s">
        <v>330</v>
      </c>
      <c r="H31" s="546"/>
      <c r="I31" s="547"/>
      <c r="J31" s="414">
        <v>-1.375</v>
      </c>
      <c r="K31" s="415">
        <v>-1.5</v>
      </c>
      <c r="L31" s="415">
        <v>-1.625</v>
      </c>
      <c r="M31" s="415">
        <v>-1.75</v>
      </c>
      <c r="N31" s="415">
        <v>-1.875</v>
      </c>
      <c r="O31" s="415">
        <v>-2</v>
      </c>
      <c r="P31" s="415">
        <v>-2.125</v>
      </c>
      <c r="Q31" s="426" t="s">
        <v>12</v>
      </c>
      <c r="R31" s="426" t="s">
        <v>12</v>
      </c>
      <c r="S31" s="412"/>
      <c r="T31" s="548" t="s">
        <v>81</v>
      </c>
      <c r="U31" s="549"/>
      <c r="V31" s="549"/>
      <c r="W31" s="549"/>
      <c r="X31" s="550"/>
    </row>
    <row r="32" spans="2:24" ht="15.75" thickBot="1" x14ac:dyDescent="0.3">
      <c r="B32" s="580" t="s">
        <v>116</v>
      </c>
      <c r="C32" s="581"/>
      <c r="D32" s="582">
        <v>150000</v>
      </c>
      <c r="E32" s="583"/>
      <c r="F32" s="412"/>
      <c r="G32" s="574" t="s">
        <v>331</v>
      </c>
      <c r="H32" s="575"/>
      <c r="I32" s="576"/>
      <c r="J32" s="414">
        <v>-0.125</v>
      </c>
      <c r="K32" s="415">
        <v>-0.25</v>
      </c>
      <c r="L32" s="415">
        <v>-0.25</v>
      </c>
      <c r="M32" s="415">
        <v>-0.375</v>
      </c>
      <c r="N32" s="415">
        <v>-0.375</v>
      </c>
      <c r="O32" s="415">
        <v>-0.375</v>
      </c>
      <c r="P32" s="415">
        <v>-0.375</v>
      </c>
      <c r="Q32" s="426" t="s">
        <v>12</v>
      </c>
      <c r="R32" s="426" t="s">
        <v>12</v>
      </c>
      <c r="S32" s="412"/>
      <c r="T32" s="577" t="s">
        <v>82</v>
      </c>
      <c r="U32" s="578"/>
      <c r="V32" s="578"/>
      <c r="W32" s="578"/>
      <c r="X32" s="579"/>
    </row>
    <row r="33" spans="2:24" ht="15.75" thickBot="1" x14ac:dyDescent="0.3">
      <c r="B33" s="594" t="s">
        <v>117</v>
      </c>
      <c r="C33" s="595"/>
      <c r="D33" s="596">
        <v>3500000</v>
      </c>
      <c r="E33" s="597"/>
      <c r="F33" s="412"/>
      <c r="G33" s="584" t="s">
        <v>332</v>
      </c>
      <c r="H33" s="585"/>
      <c r="I33" s="586"/>
      <c r="J33" s="414">
        <v>-0.75</v>
      </c>
      <c r="K33" s="415">
        <v>-0.75</v>
      </c>
      <c r="L33" s="415">
        <v>-0.875</v>
      </c>
      <c r="M33" s="415">
        <v>-1</v>
      </c>
      <c r="N33" s="415">
        <v>-1.125</v>
      </c>
      <c r="O33" s="415">
        <v>-1.25</v>
      </c>
      <c r="P33" s="417" t="s">
        <v>12</v>
      </c>
      <c r="Q33" s="426" t="s">
        <v>12</v>
      </c>
      <c r="R33" s="426" t="s">
        <v>12</v>
      </c>
      <c r="S33" s="412"/>
      <c r="T33" s="591" t="s">
        <v>333</v>
      </c>
      <c r="U33" s="592"/>
      <c r="V33" s="592"/>
      <c r="W33" s="592"/>
      <c r="X33" s="593"/>
    </row>
    <row r="34" spans="2:24" ht="15.75" thickBot="1" x14ac:dyDescent="0.3">
      <c r="B34" s="568" t="s">
        <v>196</v>
      </c>
      <c r="C34" s="569"/>
      <c r="D34" s="569"/>
      <c r="E34" s="570"/>
      <c r="F34" s="412"/>
      <c r="G34" s="616" t="s">
        <v>164</v>
      </c>
      <c r="H34" s="617"/>
      <c r="I34" s="618"/>
      <c r="J34" s="414">
        <v>-0.75</v>
      </c>
      <c r="K34" s="415">
        <v>-0.75</v>
      </c>
      <c r="L34" s="415">
        <v>-0.75</v>
      </c>
      <c r="M34" s="415">
        <v>-0.75</v>
      </c>
      <c r="N34" s="415">
        <v>-0.75</v>
      </c>
      <c r="O34" s="415">
        <v>-0.75</v>
      </c>
      <c r="P34" s="436">
        <v>-0.75</v>
      </c>
      <c r="Q34" s="426" t="s">
        <v>12</v>
      </c>
      <c r="R34" s="426" t="s">
        <v>12</v>
      </c>
      <c r="S34" s="412"/>
      <c r="T34" s="591" t="s">
        <v>83</v>
      </c>
      <c r="U34" s="592"/>
      <c r="V34" s="592"/>
      <c r="W34" s="592"/>
      <c r="X34" s="593"/>
    </row>
    <row r="35" spans="2:24" ht="15.75" thickBot="1" x14ac:dyDescent="0.3">
      <c r="B35" s="545" t="s">
        <v>334</v>
      </c>
      <c r="C35" s="546"/>
      <c r="D35" s="546"/>
      <c r="E35" s="590"/>
      <c r="F35" s="412"/>
      <c r="G35" s="517" t="s">
        <v>121</v>
      </c>
      <c r="H35" s="518"/>
      <c r="I35" s="519"/>
      <c r="J35" s="414">
        <v>-0.125</v>
      </c>
      <c r="K35" s="415">
        <v>-0.25</v>
      </c>
      <c r="L35" s="415">
        <v>-0.25</v>
      </c>
      <c r="M35" s="415">
        <v>-0.375</v>
      </c>
      <c r="N35" s="415">
        <v>-0.375</v>
      </c>
      <c r="O35" s="415">
        <v>-0.375</v>
      </c>
      <c r="P35" s="415">
        <v>-0.375</v>
      </c>
      <c r="Q35" s="426" t="s">
        <v>12</v>
      </c>
      <c r="R35" s="426" t="s">
        <v>12</v>
      </c>
      <c r="S35" s="412"/>
      <c r="T35" s="587" t="s">
        <v>85</v>
      </c>
      <c r="U35" s="588"/>
      <c r="V35" s="588"/>
      <c r="W35" s="588"/>
      <c r="X35" s="589"/>
    </row>
    <row r="36" spans="2:24" ht="15.75" thickBot="1" x14ac:dyDescent="0.3">
      <c r="B36" s="545" t="s">
        <v>197</v>
      </c>
      <c r="C36" s="546"/>
      <c r="D36" s="546"/>
      <c r="E36" s="590"/>
      <c r="F36" s="412"/>
      <c r="G36" s="517" t="s">
        <v>335</v>
      </c>
      <c r="H36" s="518"/>
      <c r="I36" s="519"/>
      <c r="J36" s="414">
        <v>-0.5</v>
      </c>
      <c r="K36" s="415">
        <v>-0.5</v>
      </c>
      <c r="L36" s="415">
        <v>-0.5</v>
      </c>
      <c r="M36" s="415">
        <v>-0.5</v>
      </c>
      <c r="N36" s="415">
        <v>-0.5</v>
      </c>
      <c r="O36" s="415">
        <v>-0.5</v>
      </c>
      <c r="P36" s="415">
        <v>-0.5</v>
      </c>
      <c r="Q36" s="426" t="s">
        <v>12</v>
      </c>
      <c r="R36" s="426" t="s">
        <v>12</v>
      </c>
      <c r="S36" s="412"/>
      <c r="T36" s="591" t="s">
        <v>86</v>
      </c>
      <c r="U36" s="592"/>
      <c r="V36" s="592"/>
      <c r="W36" s="592"/>
      <c r="X36" s="593"/>
    </row>
    <row r="37" spans="2:24" ht="15.75" thickBot="1" x14ac:dyDescent="0.3">
      <c r="B37" s="545" t="s">
        <v>198</v>
      </c>
      <c r="C37" s="546"/>
      <c r="D37" s="546"/>
      <c r="E37" s="590"/>
      <c r="F37" s="412"/>
      <c r="G37" s="517" t="s">
        <v>122</v>
      </c>
      <c r="H37" s="518"/>
      <c r="I37" s="519"/>
      <c r="J37" s="414">
        <v>-0.625</v>
      </c>
      <c r="K37" s="415">
        <v>-0.625</v>
      </c>
      <c r="L37" s="415">
        <v>-0.625</v>
      </c>
      <c r="M37" s="415">
        <v>-0.625</v>
      </c>
      <c r="N37" s="415">
        <v>-0.625</v>
      </c>
      <c r="O37" s="415">
        <v>-0.625</v>
      </c>
      <c r="P37" s="415">
        <v>-0.625</v>
      </c>
      <c r="Q37" s="426" t="s">
        <v>12</v>
      </c>
      <c r="R37" s="426" t="s">
        <v>12</v>
      </c>
      <c r="S37" s="412"/>
      <c r="T37" s="571" t="s">
        <v>87</v>
      </c>
      <c r="U37" s="572"/>
      <c r="V37" s="572"/>
      <c r="W37" s="572"/>
      <c r="X37" s="573"/>
    </row>
    <row r="38" spans="2:24" ht="15.75" thickBot="1" x14ac:dyDescent="0.3">
      <c r="B38" s="545" t="s">
        <v>199</v>
      </c>
      <c r="C38" s="546"/>
      <c r="D38" s="546"/>
      <c r="E38" s="590"/>
      <c r="F38" s="412"/>
      <c r="G38" s="534" t="s">
        <v>123</v>
      </c>
      <c r="H38" s="535"/>
      <c r="I38" s="536"/>
      <c r="J38" s="414">
        <v>-0.25</v>
      </c>
      <c r="K38" s="415">
        <v>-0.25</v>
      </c>
      <c r="L38" s="415">
        <v>-0.25</v>
      </c>
      <c r="M38" s="415">
        <v>-0.25</v>
      </c>
      <c r="N38" s="415">
        <v>-0.25</v>
      </c>
      <c r="O38" s="415">
        <v>-0.25</v>
      </c>
      <c r="P38" s="415">
        <v>-0.25</v>
      </c>
      <c r="Q38" s="437" t="s">
        <v>12</v>
      </c>
      <c r="R38" s="437" t="s">
        <v>12</v>
      </c>
      <c r="S38" s="412"/>
      <c r="T38" s="600" t="s">
        <v>336</v>
      </c>
      <c r="U38" s="601"/>
      <c r="V38" s="601"/>
      <c r="W38" s="601"/>
      <c r="X38" s="602"/>
    </row>
    <row r="39" spans="2:24" ht="15.75" thickBot="1" x14ac:dyDescent="0.3">
      <c r="B39" s="606" t="s">
        <v>200</v>
      </c>
      <c r="C39" s="607"/>
      <c r="D39" s="607"/>
      <c r="E39" s="608"/>
      <c r="F39" s="209"/>
      <c r="G39" s="438" t="s">
        <v>124</v>
      </c>
      <c r="H39" s="439"/>
      <c r="I39" s="439"/>
      <c r="J39" s="439"/>
      <c r="K39" s="439"/>
      <c r="L39" s="439"/>
      <c r="M39" s="440"/>
      <c r="N39" s="53" t="s">
        <v>125</v>
      </c>
      <c r="O39" s="53"/>
      <c r="P39" s="53"/>
      <c r="Q39" s="53"/>
      <c r="R39" s="54"/>
      <c r="S39" s="209"/>
      <c r="T39" s="603" t="s">
        <v>89</v>
      </c>
      <c r="U39" s="604"/>
      <c r="V39" s="604"/>
      <c r="W39" s="604"/>
      <c r="X39" s="605"/>
    </row>
    <row r="40" spans="2:24" ht="15.75" thickBot="1" x14ac:dyDescent="0.3">
      <c r="B40" s="625" t="s">
        <v>337</v>
      </c>
      <c r="C40" s="626"/>
      <c r="D40" s="626"/>
      <c r="E40" s="627"/>
      <c r="F40" s="209"/>
      <c r="G40" s="441"/>
      <c r="H40" s="442"/>
      <c r="I40" s="442"/>
      <c r="J40" s="442"/>
      <c r="K40" s="442"/>
      <c r="L40" s="442"/>
      <c r="M40" s="443"/>
      <c r="N40" s="619" t="s">
        <v>126</v>
      </c>
      <c r="O40" s="619"/>
      <c r="P40" s="619"/>
      <c r="Q40" s="619"/>
      <c r="R40" s="620"/>
      <c r="S40" s="209"/>
      <c r="T40" s="621" t="s">
        <v>78</v>
      </c>
      <c r="U40" s="622"/>
      <c r="V40" s="622"/>
      <c r="W40" s="622"/>
      <c r="X40" s="623"/>
    </row>
    <row r="41" spans="2:24" ht="15.75" thickBot="1" x14ac:dyDescent="0.3">
      <c r="B41" s="611" t="s">
        <v>338</v>
      </c>
      <c r="C41" s="612"/>
      <c r="D41" s="612"/>
      <c r="E41" s="612"/>
      <c r="F41" s="207"/>
      <c r="G41" s="55"/>
      <c r="H41" s="56"/>
      <c r="I41" s="56"/>
      <c r="J41" s="56"/>
      <c r="K41" s="56"/>
      <c r="L41" s="56"/>
      <c r="M41" s="57"/>
      <c r="N41" s="619" t="s">
        <v>127</v>
      </c>
      <c r="O41" s="619"/>
      <c r="P41" s="619"/>
      <c r="Q41" s="619"/>
      <c r="R41" s="620"/>
      <c r="S41" s="207"/>
      <c r="T41" s="609"/>
      <c r="U41" s="610"/>
      <c r="V41" s="610"/>
      <c r="W41" s="610"/>
      <c r="X41" s="624"/>
    </row>
    <row r="42" spans="2:24" ht="15.75" thickBot="1" x14ac:dyDescent="0.3">
      <c r="B42" s="609" t="s">
        <v>118</v>
      </c>
      <c r="C42" s="610"/>
      <c r="D42" s="613" t="s">
        <v>339</v>
      </c>
      <c r="E42" s="613"/>
      <c r="F42" s="613"/>
      <c r="G42" s="614"/>
      <c r="H42" s="614"/>
      <c r="I42" s="614"/>
      <c r="J42" s="614"/>
      <c r="K42" s="614"/>
      <c r="L42" s="614"/>
      <c r="M42" s="614"/>
      <c r="N42" s="613"/>
      <c r="O42" s="613"/>
      <c r="P42" s="613"/>
      <c r="Q42" s="613"/>
      <c r="R42" s="613"/>
      <c r="S42" s="613"/>
      <c r="T42" s="613"/>
      <c r="U42" s="613"/>
      <c r="V42" s="613"/>
      <c r="W42" s="613"/>
      <c r="X42" s="615"/>
    </row>
    <row r="43" spans="2:24" x14ac:dyDescent="0.25">
      <c r="B43" s="598"/>
      <c r="C43" s="598"/>
      <c r="D43" s="599"/>
      <c r="E43" s="599"/>
    </row>
  </sheetData>
  <mergeCells count="93"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  <mergeCell ref="G32:I32"/>
    <mergeCell ref="T32:X32"/>
    <mergeCell ref="B32:C32"/>
    <mergeCell ref="D32:E32"/>
    <mergeCell ref="G33:I33"/>
    <mergeCell ref="T35:X35"/>
    <mergeCell ref="B35:E35"/>
    <mergeCell ref="B36:E36"/>
    <mergeCell ref="G36:I36"/>
    <mergeCell ref="T36:X36"/>
    <mergeCell ref="B33:C33"/>
    <mergeCell ref="D33:E33"/>
    <mergeCell ref="T33:X33"/>
    <mergeCell ref="G34:I34"/>
    <mergeCell ref="T34:X34"/>
    <mergeCell ref="G18:I18"/>
    <mergeCell ref="T18:V18"/>
    <mergeCell ref="B34:E34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G14:I14"/>
    <mergeCell ref="T14:V14"/>
    <mergeCell ref="W14:X14"/>
    <mergeCell ref="G15:I15"/>
    <mergeCell ref="T15:V15"/>
    <mergeCell ref="W15:X15"/>
    <mergeCell ref="G16:R16"/>
    <mergeCell ref="T16:X16"/>
    <mergeCell ref="G17:I17"/>
    <mergeCell ref="T17:V17"/>
    <mergeCell ref="W17:X17"/>
    <mergeCell ref="W18:X18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B3:E3"/>
    <mergeCell ref="G3:R4"/>
    <mergeCell ref="T3:X3"/>
    <mergeCell ref="G5:R5"/>
    <mergeCell ref="T5:V5"/>
    <mergeCell ref="W5:X5"/>
  </mergeCells>
  <pageMargins left="0.7" right="0.7" top="0.75" bottom="0.75" header="0.3" footer="0.3"/>
  <pageSetup scale="5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488" t="s">
        <v>107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90"/>
    </row>
    <row r="2" spans="1:26" s="21" customFormat="1" ht="23.25" x14ac:dyDescent="0.35">
      <c r="A2" s="491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3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61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6" customFormat="1" x14ac:dyDescent="0.25">
      <c r="A8" s="444">
        <v>6</v>
      </c>
      <c r="B8" s="445" t="s">
        <v>103</v>
      </c>
      <c r="C8" s="445">
        <v>97.513000000000005</v>
      </c>
      <c r="D8" s="445">
        <v>97.388000000000005</v>
      </c>
      <c r="E8" s="445">
        <v>97.263000000000005</v>
      </c>
      <c r="F8" s="445">
        <v>97.138000000000005</v>
      </c>
      <c r="L8" s="445"/>
      <c r="M8" s="445"/>
      <c r="N8" s="445"/>
      <c r="O8" s="445"/>
      <c r="P8" s="445"/>
      <c r="Q8" s="445"/>
      <c r="R8" s="445"/>
      <c r="S8" s="447"/>
      <c r="T8" s="447"/>
      <c r="U8" s="447"/>
      <c r="V8" s="447"/>
      <c r="W8" s="447"/>
      <c r="X8" s="447"/>
      <c r="Y8" s="447"/>
      <c r="Z8" s="447"/>
    </row>
    <row r="9" spans="1:26" s="446" customFormat="1" x14ac:dyDescent="0.25">
      <c r="A9" s="444">
        <v>6.125</v>
      </c>
      <c r="B9" s="445" t="s">
        <v>103</v>
      </c>
      <c r="C9" s="445">
        <v>98.031999999999996</v>
      </c>
      <c r="D9" s="445">
        <v>97.906999999999996</v>
      </c>
      <c r="E9" s="445">
        <v>97.781999999999996</v>
      </c>
      <c r="F9" s="445">
        <v>97.656999999999996</v>
      </c>
      <c r="L9" s="445"/>
      <c r="M9" s="445"/>
      <c r="N9" s="445"/>
      <c r="O9" s="445"/>
      <c r="P9" s="445"/>
      <c r="Q9" s="445"/>
      <c r="R9" s="445"/>
      <c r="S9" s="447"/>
      <c r="T9" s="447"/>
      <c r="U9" s="447"/>
      <c r="V9" s="447"/>
      <c r="W9" s="447"/>
      <c r="X9" s="447"/>
      <c r="Y9" s="447"/>
      <c r="Z9" s="447"/>
    </row>
    <row r="10" spans="1:26" s="446" customFormat="1" x14ac:dyDescent="0.25">
      <c r="A10" s="444">
        <v>6.25</v>
      </c>
      <c r="B10" s="445" t="s">
        <v>103</v>
      </c>
      <c r="C10" s="445">
        <v>98.513000000000005</v>
      </c>
      <c r="D10" s="445">
        <v>98.388000000000005</v>
      </c>
      <c r="E10" s="445">
        <v>98.263000000000005</v>
      </c>
      <c r="F10" s="445">
        <v>98.138000000000005</v>
      </c>
      <c r="L10" s="445"/>
      <c r="M10" s="445"/>
      <c r="N10" s="445"/>
      <c r="O10" s="445"/>
      <c r="P10" s="445"/>
      <c r="Q10" s="445"/>
      <c r="R10" s="445"/>
      <c r="S10" s="447"/>
      <c r="T10" s="447"/>
      <c r="U10" s="447"/>
      <c r="V10" s="447"/>
      <c r="W10" s="447"/>
      <c r="X10" s="447"/>
      <c r="Y10" s="447"/>
      <c r="Z10" s="447"/>
    </row>
    <row r="11" spans="1:26" s="446" customFormat="1" x14ac:dyDescent="0.25">
      <c r="A11" s="444">
        <v>6.375</v>
      </c>
      <c r="B11" s="445" t="s">
        <v>103</v>
      </c>
      <c r="C11" s="445">
        <v>98.954999999999998</v>
      </c>
      <c r="D11" s="445">
        <v>98.83</v>
      </c>
      <c r="E11" s="445">
        <v>98.704999999999998</v>
      </c>
      <c r="F11" s="445">
        <v>98.58</v>
      </c>
      <c r="L11" s="445"/>
      <c r="M11" s="445"/>
      <c r="N11" s="445"/>
      <c r="O11" s="445"/>
      <c r="P11" s="445"/>
      <c r="Q11" s="445"/>
      <c r="R11" s="445"/>
      <c r="S11" s="447"/>
      <c r="T11" s="447"/>
      <c r="U11" s="447"/>
      <c r="V11" s="447"/>
      <c r="W11" s="447"/>
      <c r="X11" s="447"/>
      <c r="Y11" s="447"/>
      <c r="Z11" s="447"/>
    </row>
    <row r="12" spans="1:26" s="446" customFormat="1" x14ac:dyDescent="0.25">
      <c r="A12" s="444">
        <v>6.5</v>
      </c>
      <c r="B12" s="445" t="s">
        <v>103</v>
      </c>
      <c r="C12" s="445">
        <v>99.358999999999995</v>
      </c>
      <c r="D12" s="445">
        <v>99.233999999999995</v>
      </c>
      <c r="E12" s="445">
        <v>99.108999999999995</v>
      </c>
      <c r="F12" s="445">
        <v>98.983999999999995</v>
      </c>
      <c r="L12" s="445"/>
      <c r="M12" s="445"/>
      <c r="N12" s="445"/>
      <c r="O12" s="445"/>
      <c r="P12" s="445"/>
      <c r="Q12" s="445"/>
      <c r="R12" s="445"/>
      <c r="S12" s="447"/>
      <c r="T12" s="447"/>
      <c r="U12" s="447"/>
      <c r="V12" s="447"/>
      <c r="W12" s="447"/>
      <c r="X12" s="447"/>
      <c r="Y12" s="447"/>
      <c r="Z12" s="447"/>
    </row>
    <row r="13" spans="1:26" s="446" customFormat="1" x14ac:dyDescent="0.25">
      <c r="A13" s="444">
        <v>6.625</v>
      </c>
      <c r="B13" s="445" t="s">
        <v>103</v>
      </c>
      <c r="C13" s="445">
        <v>99.724000000000004</v>
      </c>
      <c r="D13" s="445">
        <v>99.599000000000004</v>
      </c>
      <c r="E13" s="445">
        <v>99.474000000000004</v>
      </c>
      <c r="F13" s="445">
        <v>99.349000000000004</v>
      </c>
      <c r="L13" s="445"/>
      <c r="M13" s="445"/>
      <c r="N13" s="445"/>
      <c r="O13" s="445"/>
      <c r="P13" s="445"/>
      <c r="Q13" s="445"/>
      <c r="R13" s="445"/>
      <c r="S13" s="447"/>
      <c r="T13" s="447"/>
      <c r="U13" s="447"/>
      <c r="V13" s="447"/>
      <c r="W13" s="447"/>
      <c r="X13" s="447"/>
      <c r="Y13" s="447"/>
      <c r="Z13" s="447"/>
    </row>
    <row r="14" spans="1:26" s="446" customFormat="1" ht="15.75" thickBot="1" x14ac:dyDescent="0.3">
      <c r="A14" s="444">
        <v>6.75</v>
      </c>
      <c r="B14" s="445" t="s">
        <v>103</v>
      </c>
      <c r="C14" s="445">
        <v>99.19</v>
      </c>
      <c r="D14" s="448">
        <f>'[4]Base Pricing'!AN12+'[4]Base Pricing'!$C$2</f>
        <v>99.091717596670108</v>
      </c>
      <c r="E14" s="445">
        <v>99.801000000000002</v>
      </c>
      <c r="F14" s="445">
        <v>99.676000000000002</v>
      </c>
      <c r="L14" s="445"/>
      <c r="M14" s="445"/>
      <c r="N14" s="445"/>
      <c r="O14" s="445"/>
      <c r="P14" s="445"/>
      <c r="Q14" s="445"/>
      <c r="R14" s="445"/>
      <c r="S14" s="447"/>
      <c r="T14" s="447"/>
      <c r="U14" s="447"/>
      <c r="V14" s="447"/>
      <c r="W14" s="447"/>
      <c r="X14" s="447"/>
      <c r="Y14" s="447"/>
      <c r="Z14" s="447"/>
    </row>
    <row r="15" spans="1:26" s="446" customFormat="1" ht="15.75" thickBot="1" x14ac:dyDescent="0.3">
      <c r="A15" s="628" t="s">
        <v>287</v>
      </c>
      <c r="B15" s="629"/>
      <c r="C15" s="629"/>
      <c r="D15" s="629"/>
      <c r="E15" s="629"/>
      <c r="F15" s="630"/>
      <c r="G15" s="631" t="s">
        <v>340</v>
      </c>
      <c r="H15" s="632"/>
      <c r="I15" s="632"/>
      <c r="J15" s="632"/>
      <c r="K15" s="633"/>
      <c r="L15" s="634" t="s">
        <v>341</v>
      </c>
      <c r="M15" s="635"/>
      <c r="N15" s="635"/>
      <c r="O15" s="635"/>
      <c r="P15" s="635"/>
      <c r="Q15" s="636"/>
      <c r="R15" s="445"/>
      <c r="S15" s="447"/>
      <c r="T15" s="447"/>
      <c r="U15" s="447"/>
      <c r="V15" s="447"/>
      <c r="W15" s="447"/>
      <c r="X15" s="447"/>
      <c r="Y15" s="447"/>
      <c r="Z15" s="447"/>
    </row>
    <row r="16" spans="1:26" s="446" customFormat="1" x14ac:dyDescent="0.25">
      <c r="A16" s="33" t="s">
        <v>98</v>
      </c>
      <c r="B16" s="34" t="s">
        <v>103</v>
      </c>
      <c r="C16" s="34" t="s">
        <v>99</v>
      </c>
      <c r="D16" s="34" t="s">
        <v>100</v>
      </c>
      <c r="E16" s="34" t="s">
        <v>101</v>
      </c>
      <c r="F16" s="35" t="s">
        <v>102</v>
      </c>
      <c r="G16" s="449"/>
      <c r="H16" s="450"/>
      <c r="I16" s="450"/>
      <c r="J16" s="450"/>
      <c r="K16" s="450"/>
      <c r="L16" s="451"/>
      <c r="M16" s="452"/>
      <c r="N16" s="452"/>
      <c r="O16" s="452"/>
      <c r="P16" s="452"/>
      <c r="Q16" s="452"/>
      <c r="R16" s="445"/>
      <c r="S16" s="447"/>
      <c r="T16" s="447"/>
      <c r="U16" s="447"/>
      <c r="V16" s="447"/>
      <c r="W16" s="447"/>
      <c r="X16" s="447"/>
      <c r="Y16" s="447"/>
      <c r="Z16" s="447"/>
    </row>
    <row r="17" spans="1:26" s="21" customFormat="1" x14ac:dyDescent="0.25">
      <c r="A17" s="453">
        <v>7.625</v>
      </c>
      <c r="B17" s="36" t="s">
        <v>103</v>
      </c>
      <c r="C17" s="454">
        <v>99.5</v>
      </c>
      <c r="D17" s="455">
        <v>99.375</v>
      </c>
      <c r="E17" s="36">
        <f t="shared" ref="E17:F36" si="0">D17-0.125</f>
        <v>99.25</v>
      </c>
      <c r="F17" s="36">
        <f t="shared" si="0"/>
        <v>99.125</v>
      </c>
      <c r="G17" s="456">
        <v>7.375</v>
      </c>
      <c r="H17" s="457">
        <f>C17-0.375</f>
        <v>99.125</v>
      </c>
      <c r="I17" s="457">
        <f>D17-0.5</f>
        <v>98.875</v>
      </c>
      <c r="J17" s="457">
        <f>E17-0.5</f>
        <v>98.75</v>
      </c>
      <c r="K17" s="457">
        <f>F17-0.5</f>
        <v>98.625</v>
      </c>
      <c r="L17" s="456">
        <v>7.375</v>
      </c>
      <c r="M17" s="458" t="s">
        <v>103</v>
      </c>
      <c r="N17" s="457">
        <f>C17-0.125</f>
        <v>99.375</v>
      </c>
      <c r="O17" s="457">
        <f t="shared" ref="O17:O50" si="1">D17-0.125</f>
        <v>99.25</v>
      </c>
      <c r="P17" s="457">
        <f>E17-0.25</f>
        <v>99</v>
      </c>
      <c r="Q17" s="457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53">
        <v>7.75</v>
      </c>
      <c r="B18" s="36" t="s">
        <v>103</v>
      </c>
      <c r="C18" s="459">
        <v>99.875</v>
      </c>
      <c r="D18" s="460">
        <v>99.75</v>
      </c>
      <c r="E18" s="36">
        <f t="shared" si="0"/>
        <v>99.625</v>
      </c>
      <c r="F18" s="36">
        <f t="shared" si="0"/>
        <v>99.5</v>
      </c>
      <c r="G18" s="461">
        <v>7.5</v>
      </c>
      <c r="H18" s="462">
        <f t="shared" ref="H18:H50" si="3">C18-0.375</f>
        <v>99.5</v>
      </c>
      <c r="I18" s="457">
        <f t="shared" ref="I18:K50" si="4">D18-0.5</f>
        <v>99.25</v>
      </c>
      <c r="J18" s="462">
        <f t="shared" si="4"/>
        <v>99.125</v>
      </c>
      <c r="K18" s="462">
        <f t="shared" si="4"/>
        <v>99</v>
      </c>
      <c r="L18" s="461">
        <v>7.5</v>
      </c>
      <c r="M18" s="458" t="s">
        <v>103</v>
      </c>
      <c r="N18" s="462">
        <f t="shared" ref="N18:N50" si="5">C18-0.125</f>
        <v>99.75</v>
      </c>
      <c r="O18" s="462">
        <f t="shared" si="1"/>
        <v>99.625</v>
      </c>
      <c r="P18" s="462">
        <f t="shared" ref="P18:P50" si="6">E18-0.25</f>
        <v>99.375</v>
      </c>
      <c r="Q18" s="462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53">
        <v>7.875</v>
      </c>
      <c r="B19" s="36" t="s">
        <v>103</v>
      </c>
      <c r="C19" s="459">
        <v>100.25</v>
      </c>
      <c r="D19" s="460">
        <v>100.125</v>
      </c>
      <c r="E19" s="36">
        <f t="shared" si="0"/>
        <v>100</v>
      </c>
      <c r="F19" s="36">
        <f t="shared" si="0"/>
        <v>99.875</v>
      </c>
      <c r="G19" s="461">
        <v>7.625</v>
      </c>
      <c r="H19" s="462">
        <f t="shared" si="3"/>
        <v>99.875</v>
      </c>
      <c r="I19" s="457">
        <f t="shared" si="4"/>
        <v>99.625</v>
      </c>
      <c r="J19" s="462">
        <f t="shared" si="4"/>
        <v>99.5</v>
      </c>
      <c r="K19" s="462">
        <f t="shared" si="4"/>
        <v>99.375</v>
      </c>
      <c r="L19" s="461">
        <v>7.625</v>
      </c>
      <c r="M19" s="458" t="s">
        <v>103</v>
      </c>
      <c r="N19" s="462">
        <f t="shared" si="5"/>
        <v>100.125</v>
      </c>
      <c r="O19" s="462">
        <f t="shared" si="1"/>
        <v>100</v>
      </c>
      <c r="P19" s="462">
        <f t="shared" si="6"/>
        <v>99.75</v>
      </c>
      <c r="Q19" s="462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53">
        <v>7.99</v>
      </c>
      <c r="B20" s="36" t="s">
        <v>103</v>
      </c>
      <c r="C20" s="459">
        <v>100.625</v>
      </c>
      <c r="D20" s="460">
        <v>100.5</v>
      </c>
      <c r="E20" s="36">
        <f t="shared" si="0"/>
        <v>100.375</v>
      </c>
      <c r="F20" s="36">
        <f t="shared" si="0"/>
        <v>100.25</v>
      </c>
      <c r="G20" s="461">
        <v>7.75</v>
      </c>
      <c r="H20" s="462">
        <f t="shared" si="3"/>
        <v>100.25</v>
      </c>
      <c r="I20" s="457">
        <f t="shared" si="4"/>
        <v>100</v>
      </c>
      <c r="J20" s="462">
        <f t="shared" si="4"/>
        <v>99.875</v>
      </c>
      <c r="K20" s="462">
        <f t="shared" si="4"/>
        <v>99.75</v>
      </c>
      <c r="L20" s="461">
        <v>7.75</v>
      </c>
      <c r="M20" s="458" t="s">
        <v>103</v>
      </c>
      <c r="N20" s="462">
        <f t="shared" si="5"/>
        <v>100.5</v>
      </c>
      <c r="O20" s="462">
        <f t="shared" si="1"/>
        <v>100.375</v>
      </c>
      <c r="P20" s="462">
        <f t="shared" si="6"/>
        <v>100.125</v>
      </c>
      <c r="Q20" s="462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53">
        <v>8.125</v>
      </c>
      <c r="B21" s="36" t="s">
        <v>103</v>
      </c>
      <c r="C21" s="459">
        <v>101</v>
      </c>
      <c r="D21" s="460">
        <v>100.875</v>
      </c>
      <c r="E21" s="36">
        <f t="shared" si="0"/>
        <v>100.75</v>
      </c>
      <c r="F21" s="36">
        <f t="shared" si="0"/>
        <v>100.625</v>
      </c>
      <c r="G21" s="461">
        <v>7.875</v>
      </c>
      <c r="H21" s="462">
        <f t="shared" si="3"/>
        <v>100.625</v>
      </c>
      <c r="I21" s="457">
        <f t="shared" si="4"/>
        <v>100.375</v>
      </c>
      <c r="J21" s="462">
        <f t="shared" si="4"/>
        <v>100.25</v>
      </c>
      <c r="K21" s="462">
        <f t="shared" si="4"/>
        <v>100.125</v>
      </c>
      <c r="L21" s="461">
        <v>7.875</v>
      </c>
      <c r="M21" s="458" t="s">
        <v>103</v>
      </c>
      <c r="N21" s="462">
        <f t="shared" si="5"/>
        <v>100.875</v>
      </c>
      <c r="O21" s="462">
        <f t="shared" si="1"/>
        <v>100.75</v>
      </c>
      <c r="P21" s="462">
        <f t="shared" si="6"/>
        <v>100.5</v>
      </c>
      <c r="Q21" s="462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53">
        <v>8.25</v>
      </c>
      <c r="B22" s="36" t="s">
        <v>103</v>
      </c>
      <c r="C22" s="459">
        <v>101.375</v>
      </c>
      <c r="D22" s="460">
        <v>101.25</v>
      </c>
      <c r="E22" s="36">
        <f t="shared" si="0"/>
        <v>101.125</v>
      </c>
      <c r="F22" s="36">
        <f t="shared" si="0"/>
        <v>101</v>
      </c>
      <c r="G22" s="461">
        <v>7.99</v>
      </c>
      <c r="H22" s="462">
        <f t="shared" si="3"/>
        <v>101</v>
      </c>
      <c r="I22" s="457">
        <f t="shared" si="4"/>
        <v>100.75</v>
      </c>
      <c r="J22" s="462">
        <f t="shared" si="4"/>
        <v>100.625</v>
      </c>
      <c r="K22" s="462">
        <f t="shared" si="4"/>
        <v>100.5</v>
      </c>
      <c r="L22" s="461">
        <v>7.99</v>
      </c>
      <c r="M22" s="458" t="s">
        <v>103</v>
      </c>
      <c r="N22" s="462">
        <f t="shared" si="5"/>
        <v>101.25</v>
      </c>
      <c r="O22" s="462">
        <f t="shared" si="1"/>
        <v>101.125</v>
      </c>
      <c r="P22" s="462">
        <f t="shared" si="6"/>
        <v>100.875</v>
      </c>
      <c r="Q22" s="462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53">
        <v>8.375</v>
      </c>
      <c r="B23" s="36" t="s">
        <v>103</v>
      </c>
      <c r="C23" s="459">
        <v>101.75</v>
      </c>
      <c r="D23" s="460">
        <v>101.625</v>
      </c>
      <c r="E23" s="36">
        <f t="shared" si="0"/>
        <v>101.5</v>
      </c>
      <c r="F23" s="36">
        <f t="shared" si="0"/>
        <v>101.375</v>
      </c>
      <c r="G23" s="461">
        <v>8.125</v>
      </c>
      <c r="H23" s="462">
        <f t="shared" si="3"/>
        <v>101.375</v>
      </c>
      <c r="I23" s="457">
        <f t="shared" si="4"/>
        <v>101.125</v>
      </c>
      <c r="J23" s="462">
        <f t="shared" si="4"/>
        <v>101</v>
      </c>
      <c r="K23" s="462">
        <f t="shared" si="4"/>
        <v>100.875</v>
      </c>
      <c r="L23" s="461">
        <v>8.125</v>
      </c>
      <c r="M23" s="458" t="s">
        <v>103</v>
      </c>
      <c r="N23" s="462">
        <f t="shared" si="5"/>
        <v>101.625</v>
      </c>
      <c r="O23" s="462">
        <f t="shared" si="1"/>
        <v>101.5</v>
      </c>
      <c r="P23" s="462">
        <f t="shared" si="6"/>
        <v>101.25</v>
      </c>
      <c r="Q23" s="462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53">
        <v>8.5</v>
      </c>
      <c r="B24" s="36" t="s">
        <v>103</v>
      </c>
      <c r="C24" s="459">
        <v>102.125</v>
      </c>
      <c r="D24" s="460">
        <v>102</v>
      </c>
      <c r="E24" s="36">
        <f t="shared" si="0"/>
        <v>101.875</v>
      </c>
      <c r="F24" s="36">
        <f t="shared" si="0"/>
        <v>101.75</v>
      </c>
      <c r="G24" s="461">
        <v>8.25</v>
      </c>
      <c r="H24" s="462">
        <f t="shared" si="3"/>
        <v>101.75</v>
      </c>
      <c r="I24" s="457">
        <f t="shared" si="4"/>
        <v>101.5</v>
      </c>
      <c r="J24" s="462">
        <f t="shared" si="4"/>
        <v>101.375</v>
      </c>
      <c r="K24" s="462">
        <f t="shared" si="4"/>
        <v>101.25</v>
      </c>
      <c r="L24" s="461">
        <v>8.25</v>
      </c>
      <c r="M24" s="458" t="s">
        <v>103</v>
      </c>
      <c r="N24" s="462">
        <f t="shared" si="5"/>
        <v>102</v>
      </c>
      <c r="O24" s="462">
        <f t="shared" si="1"/>
        <v>101.875</v>
      </c>
      <c r="P24" s="462">
        <f t="shared" si="6"/>
        <v>101.625</v>
      </c>
      <c r="Q24" s="462">
        <f t="shared" si="2"/>
        <v>101.5</v>
      </c>
      <c r="S24" s="45"/>
      <c r="T24" s="45"/>
      <c r="U24" s="45"/>
      <c r="V24" s="45"/>
    </row>
    <row r="25" spans="1:26" s="39" customFormat="1" x14ac:dyDescent="0.25">
      <c r="A25" s="453">
        <v>8.625</v>
      </c>
      <c r="B25" s="36" t="s">
        <v>103</v>
      </c>
      <c r="C25" s="459">
        <v>102.5</v>
      </c>
      <c r="D25" s="460">
        <v>102.375</v>
      </c>
      <c r="E25" s="36">
        <f t="shared" si="0"/>
        <v>102.25</v>
      </c>
      <c r="F25" s="36">
        <f t="shared" si="0"/>
        <v>102.125</v>
      </c>
      <c r="G25" s="461">
        <v>8.375</v>
      </c>
      <c r="H25" s="462">
        <f t="shared" si="3"/>
        <v>102.125</v>
      </c>
      <c r="I25" s="457">
        <f t="shared" si="4"/>
        <v>101.875</v>
      </c>
      <c r="J25" s="462">
        <f t="shared" si="4"/>
        <v>101.75</v>
      </c>
      <c r="K25" s="462">
        <f t="shared" si="4"/>
        <v>101.625</v>
      </c>
      <c r="L25" s="461">
        <v>8.375</v>
      </c>
      <c r="M25" s="458" t="s">
        <v>103</v>
      </c>
      <c r="N25" s="462">
        <f t="shared" si="5"/>
        <v>102.375</v>
      </c>
      <c r="O25" s="462">
        <f t="shared" si="1"/>
        <v>102.25</v>
      </c>
      <c r="P25" s="462">
        <f t="shared" si="6"/>
        <v>102</v>
      </c>
      <c r="Q25" s="462">
        <f t="shared" si="2"/>
        <v>101.875</v>
      </c>
    </row>
    <row r="26" spans="1:26" s="39" customFormat="1" x14ac:dyDescent="0.25">
      <c r="A26" s="453">
        <v>8.75</v>
      </c>
      <c r="B26" s="36" t="s">
        <v>103</v>
      </c>
      <c r="C26" s="459">
        <v>102.875</v>
      </c>
      <c r="D26" s="460">
        <v>102.75</v>
      </c>
      <c r="E26" s="36">
        <f t="shared" si="0"/>
        <v>102.625</v>
      </c>
      <c r="F26" s="36">
        <f t="shared" si="0"/>
        <v>102.5</v>
      </c>
      <c r="G26" s="461">
        <v>8.5</v>
      </c>
      <c r="H26" s="462">
        <f t="shared" si="3"/>
        <v>102.5</v>
      </c>
      <c r="I26" s="457">
        <f t="shared" si="4"/>
        <v>102.25</v>
      </c>
      <c r="J26" s="462">
        <f t="shared" si="4"/>
        <v>102.125</v>
      </c>
      <c r="K26" s="462">
        <f t="shared" si="4"/>
        <v>102</v>
      </c>
      <c r="L26" s="461">
        <v>8.5</v>
      </c>
      <c r="M26" s="458" t="s">
        <v>103</v>
      </c>
      <c r="N26" s="462">
        <f t="shared" si="5"/>
        <v>102.75</v>
      </c>
      <c r="O26" s="462">
        <f t="shared" si="1"/>
        <v>102.625</v>
      </c>
      <c r="P26" s="462">
        <f t="shared" si="6"/>
        <v>102.375</v>
      </c>
      <c r="Q26" s="462">
        <f t="shared" si="2"/>
        <v>102.25</v>
      </c>
      <c r="S26" s="45"/>
      <c r="T26" s="45"/>
      <c r="U26" s="45"/>
    </row>
    <row r="27" spans="1:26" s="39" customFormat="1" x14ac:dyDescent="0.25">
      <c r="A27" s="453">
        <v>8.875</v>
      </c>
      <c r="B27" s="36" t="s">
        <v>103</v>
      </c>
      <c r="C27" s="459">
        <v>103.25</v>
      </c>
      <c r="D27" s="460">
        <v>103.125</v>
      </c>
      <c r="E27" s="36">
        <f t="shared" si="0"/>
        <v>103</v>
      </c>
      <c r="F27" s="36">
        <f t="shared" si="0"/>
        <v>102.875</v>
      </c>
      <c r="G27" s="461">
        <v>8.625</v>
      </c>
      <c r="H27" s="462">
        <f t="shared" si="3"/>
        <v>102.875</v>
      </c>
      <c r="I27" s="457">
        <f t="shared" si="4"/>
        <v>102.625</v>
      </c>
      <c r="J27" s="462">
        <f t="shared" si="4"/>
        <v>102.5</v>
      </c>
      <c r="K27" s="462">
        <f t="shared" si="4"/>
        <v>102.375</v>
      </c>
      <c r="L27" s="461">
        <v>8.625</v>
      </c>
      <c r="M27" s="458" t="s">
        <v>103</v>
      </c>
      <c r="N27" s="462">
        <f t="shared" si="5"/>
        <v>103.125</v>
      </c>
      <c r="O27" s="462">
        <f t="shared" si="1"/>
        <v>103</v>
      </c>
      <c r="P27" s="462">
        <f t="shared" si="6"/>
        <v>102.75</v>
      </c>
      <c r="Q27" s="462">
        <f t="shared" si="2"/>
        <v>102.625</v>
      </c>
      <c r="T27" s="45"/>
      <c r="U27" s="45"/>
    </row>
    <row r="28" spans="1:26" s="39" customFormat="1" x14ac:dyDescent="0.25">
      <c r="A28" s="453">
        <v>8.99</v>
      </c>
      <c r="B28" s="36" t="s">
        <v>103</v>
      </c>
      <c r="C28" s="459">
        <v>103.625</v>
      </c>
      <c r="D28" s="460">
        <v>103.5</v>
      </c>
      <c r="E28" s="36">
        <f t="shared" si="0"/>
        <v>103.375</v>
      </c>
      <c r="F28" s="36">
        <f t="shared" si="0"/>
        <v>103.25</v>
      </c>
      <c r="G28" s="461">
        <v>8.75</v>
      </c>
      <c r="H28" s="462">
        <f t="shared" si="3"/>
        <v>103.25</v>
      </c>
      <c r="I28" s="457">
        <f t="shared" si="4"/>
        <v>103</v>
      </c>
      <c r="J28" s="462">
        <f t="shared" si="4"/>
        <v>102.875</v>
      </c>
      <c r="K28" s="462">
        <f t="shared" si="4"/>
        <v>102.75</v>
      </c>
      <c r="L28" s="461">
        <v>8.75</v>
      </c>
      <c r="M28" s="458" t="s">
        <v>103</v>
      </c>
      <c r="N28" s="462">
        <f t="shared" si="5"/>
        <v>103.5</v>
      </c>
      <c r="O28" s="462">
        <f t="shared" si="1"/>
        <v>103.375</v>
      </c>
      <c r="P28" s="462">
        <f t="shared" si="6"/>
        <v>103.125</v>
      </c>
      <c r="Q28" s="462">
        <f t="shared" si="2"/>
        <v>103</v>
      </c>
      <c r="T28" s="45"/>
      <c r="U28" s="45"/>
    </row>
    <row r="29" spans="1:26" s="39" customFormat="1" x14ac:dyDescent="0.25">
      <c r="A29" s="453">
        <v>9.125</v>
      </c>
      <c r="B29" s="36" t="s">
        <v>103</v>
      </c>
      <c r="C29" s="459">
        <v>104</v>
      </c>
      <c r="D29" s="460">
        <v>103.875</v>
      </c>
      <c r="E29" s="36">
        <f t="shared" si="0"/>
        <v>103.75</v>
      </c>
      <c r="F29" s="36">
        <f t="shared" si="0"/>
        <v>103.625</v>
      </c>
      <c r="G29" s="461">
        <v>8.875</v>
      </c>
      <c r="H29" s="462">
        <f t="shared" si="3"/>
        <v>103.625</v>
      </c>
      <c r="I29" s="457">
        <f t="shared" si="4"/>
        <v>103.375</v>
      </c>
      <c r="J29" s="462">
        <f t="shared" si="4"/>
        <v>103.25</v>
      </c>
      <c r="K29" s="462">
        <f t="shared" si="4"/>
        <v>103.125</v>
      </c>
      <c r="L29" s="461">
        <v>8.875</v>
      </c>
      <c r="M29" s="458" t="s">
        <v>103</v>
      </c>
      <c r="N29" s="462">
        <f t="shared" si="5"/>
        <v>103.875</v>
      </c>
      <c r="O29" s="462">
        <f t="shared" si="1"/>
        <v>103.75</v>
      </c>
      <c r="P29" s="462">
        <f t="shared" si="6"/>
        <v>103.5</v>
      </c>
      <c r="Q29" s="462">
        <f t="shared" si="2"/>
        <v>103.375</v>
      </c>
      <c r="R29" s="44"/>
      <c r="T29" s="45"/>
      <c r="U29" s="45"/>
    </row>
    <row r="30" spans="1:26" s="39" customFormat="1" x14ac:dyDescent="0.25">
      <c r="A30" s="453">
        <v>9.25</v>
      </c>
      <c r="B30" s="36" t="s">
        <v>103</v>
      </c>
      <c r="C30" s="459">
        <v>104.375</v>
      </c>
      <c r="D30" s="460">
        <v>104.25</v>
      </c>
      <c r="E30" s="36">
        <f t="shared" si="0"/>
        <v>104.125</v>
      </c>
      <c r="F30" s="36">
        <f t="shared" si="0"/>
        <v>104</v>
      </c>
      <c r="G30" s="461">
        <v>8.99</v>
      </c>
      <c r="H30" s="462">
        <f t="shared" si="3"/>
        <v>104</v>
      </c>
      <c r="I30" s="457">
        <f t="shared" si="4"/>
        <v>103.75</v>
      </c>
      <c r="J30" s="462">
        <f t="shared" si="4"/>
        <v>103.625</v>
      </c>
      <c r="K30" s="462">
        <f t="shared" si="4"/>
        <v>103.5</v>
      </c>
      <c r="L30" s="461">
        <v>8.99</v>
      </c>
      <c r="M30" s="458" t="s">
        <v>103</v>
      </c>
      <c r="N30" s="462">
        <f t="shared" si="5"/>
        <v>104.25</v>
      </c>
      <c r="O30" s="462">
        <f t="shared" si="1"/>
        <v>104.125</v>
      </c>
      <c r="P30" s="462">
        <f t="shared" si="6"/>
        <v>103.875</v>
      </c>
      <c r="Q30" s="462">
        <f t="shared" si="2"/>
        <v>103.75</v>
      </c>
      <c r="R30" s="46"/>
      <c r="T30" s="45"/>
      <c r="U30" s="45"/>
    </row>
    <row r="31" spans="1:26" s="39" customFormat="1" x14ac:dyDescent="0.25">
      <c r="A31" s="453">
        <v>9.375</v>
      </c>
      <c r="B31" s="36" t="s">
        <v>103</v>
      </c>
      <c r="C31" s="459">
        <v>104.75</v>
      </c>
      <c r="D31" s="460">
        <v>104.625</v>
      </c>
      <c r="E31" s="36">
        <f t="shared" si="0"/>
        <v>104.5</v>
      </c>
      <c r="F31" s="36">
        <f t="shared" si="0"/>
        <v>104.375</v>
      </c>
      <c r="G31" s="461">
        <v>9.125</v>
      </c>
      <c r="H31" s="462">
        <f t="shared" si="3"/>
        <v>104.375</v>
      </c>
      <c r="I31" s="457">
        <f t="shared" si="4"/>
        <v>104.125</v>
      </c>
      <c r="J31" s="462">
        <f t="shared" si="4"/>
        <v>104</v>
      </c>
      <c r="K31" s="462">
        <f t="shared" si="4"/>
        <v>103.875</v>
      </c>
      <c r="L31" s="461">
        <v>9.125</v>
      </c>
      <c r="M31" s="458" t="s">
        <v>103</v>
      </c>
      <c r="N31" s="462">
        <f t="shared" si="5"/>
        <v>104.625</v>
      </c>
      <c r="O31" s="462">
        <f t="shared" si="1"/>
        <v>104.5</v>
      </c>
      <c r="P31" s="462">
        <f t="shared" si="6"/>
        <v>104.25</v>
      </c>
      <c r="Q31" s="462">
        <f t="shared" si="2"/>
        <v>104.125</v>
      </c>
      <c r="R31" s="44"/>
      <c r="T31" s="45"/>
      <c r="U31" s="45"/>
    </row>
    <row r="32" spans="1:26" s="39" customFormat="1" x14ac:dyDescent="0.25">
      <c r="A32" s="453">
        <v>9.5</v>
      </c>
      <c r="B32" s="36" t="s">
        <v>103</v>
      </c>
      <c r="C32" s="459">
        <v>105.125</v>
      </c>
      <c r="D32" s="460">
        <v>105</v>
      </c>
      <c r="E32" s="36">
        <f t="shared" si="0"/>
        <v>104.875</v>
      </c>
      <c r="F32" s="36">
        <f t="shared" si="0"/>
        <v>104.75</v>
      </c>
      <c r="G32" s="461">
        <v>9.25</v>
      </c>
      <c r="H32" s="462">
        <f t="shared" si="3"/>
        <v>104.75</v>
      </c>
      <c r="I32" s="457">
        <f t="shared" si="4"/>
        <v>104.5</v>
      </c>
      <c r="J32" s="462">
        <f t="shared" si="4"/>
        <v>104.375</v>
      </c>
      <c r="K32" s="462">
        <f t="shared" si="4"/>
        <v>104.25</v>
      </c>
      <c r="L32" s="461">
        <v>9.25</v>
      </c>
      <c r="M32" s="458" t="s">
        <v>103</v>
      </c>
      <c r="N32" s="462">
        <f t="shared" si="5"/>
        <v>105</v>
      </c>
      <c r="O32" s="462">
        <f t="shared" si="1"/>
        <v>104.875</v>
      </c>
      <c r="P32" s="462">
        <f t="shared" si="6"/>
        <v>104.625</v>
      </c>
      <c r="Q32" s="462">
        <f t="shared" si="2"/>
        <v>104.5</v>
      </c>
      <c r="R32" s="44"/>
      <c r="T32" s="45"/>
      <c r="U32" s="45"/>
    </row>
    <row r="33" spans="1:26" s="39" customFormat="1" x14ac:dyDescent="0.25">
      <c r="A33" s="453">
        <v>9.625</v>
      </c>
      <c r="B33" s="36" t="s">
        <v>103</v>
      </c>
      <c r="C33" s="459">
        <v>105.5</v>
      </c>
      <c r="D33" s="460">
        <v>105.375</v>
      </c>
      <c r="E33" s="36">
        <f t="shared" si="0"/>
        <v>105.25</v>
      </c>
      <c r="F33" s="36">
        <f t="shared" si="0"/>
        <v>105.125</v>
      </c>
      <c r="G33" s="461">
        <v>9.375</v>
      </c>
      <c r="H33" s="462">
        <f t="shared" si="3"/>
        <v>105.125</v>
      </c>
      <c r="I33" s="457">
        <f t="shared" si="4"/>
        <v>104.875</v>
      </c>
      <c r="J33" s="462">
        <f t="shared" si="4"/>
        <v>104.75</v>
      </c>
      <c r="K33" s="462">
        <f t="shared" si="4"/>
        <v>104.625</v>
      </c>
      <c r="L33" s="461">
        <v>9.375</v>
      </c>
      <c r="M33" s="458" t="s">
        <v>103</v>
      </c>
      <c r="N33" s="462">
        <f t="shared" si="5"/>
        <v>105.375</v>
      </c>
      <c r="O33" s="462">
        <f t="shared" si="1"/>
        <v>105.25</v>
      </c>
      <c r="P33" s="462">
        <f t="shared" si="6"/>
        <v>105</v>
      </c>
      <c r="Q33" s="462">
        <f t="shared" si="2"/>
        <v>104.875</v>
      </c>
      <c r="R33" s="40"/>
    </row>
    <row r="34" spans="1:26" s="39" customFormat="1" x14ac:dyDescent="0.25">
      <c r="A34" s="453">
        <v>9.75</v>
      </c>
      <c r="B34" s="36" t="s">
        <v>103</v>
      </c>
      <c r="C34" s="459">
        <v>105.875</v>
      </c>
      <c r="D34" s="460">
        <v>105.75</v>
      </c>
      <c r="E34" s="36">
        <f t="shared" si="0"/>
        <v>105.625</v>
      </c>
      <c r="F34" s="36">
        <f t="shared" si="0"/>
        <v>105.5</v>
      </c>
      <c r="G34" s="461">
        <v>9.5</v>
      </c>
      <c r="H34" s="462">
        <f t="shared" si="3"/>
        <v>105.5</v>
      </c>
      <c r="I34" s="457">
        <f t="shared" si="4"/>
        <v>105.25</v>
      </c>
      <c r="J34" s="462">
        <f t="shared" si="4"/>
        <v>105.125</v>
      </c>
      <c r="K34" s="462">
        <f t="shared" si="4"/>
        <v>105</v>
      </c>
      <c r="L34" s="461">
        <v>9.5</v>
      </c>
      <c r="M34" s="458" t="s">
        <v>103</v>
      </c>
      <c r="N34" s="462">
        <f t="shared" si="5"/>
        <v>105.75</v>
      </c>
      <c r="O34" s="462">
        <f t="shared" si="1"/>
        <v>105.625</v>
      </c>
      <c r="P34" s="462">
        <f t="shared" si="6"/>
        <v>105.375</v>
      </c>
      <c r="Q34" s="462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53">
        <v>9.875</v>
      </c>
      <c r="B35" s="36" t="s">
        <v>103</v>
      </c>
      <c r="C35" s="459">
        <v>106.25</v>
      </c>
      <c r="D35" s="460">
        <v>106.125</v>
      </c>
      <c r="E35" s="36">
        <f t="shared" si="0"/>
        <v>106</v>
      </c>
      <c r="F35" s="36">
        <f t="shared" si="0"/>
        <v>105.875</v>
      </c>
      <c r="G35" s="461">
        <v>9.625</v>
      </c>
      <c r="H35" s="462">
        <f t="shared" si="3"/>
        <v>105.875</v>
      </c>
      <c r="I35" s="457">
        <f t="shared" si="4"/>
        <v>105.625</v>
      </c>
      <c r="J35" s="462">
        <f t="shared" si="4"/>
        <v>105.5</v>
      </c>
      <c r="K35" s="462">
        <f t="shared" si="4"/>
        <v>105.375</v>
      </c>
      <c r="L35" s="461">
        <v>9.625</v>
      </c>
      <c r="M35" s="458" t="s">
        <v>103</v>
      </c>
      <c r="N35" s="462">
        <f t="shared" si="5"/>
        <v>106.125</v>
      </c>
      <c r="O35" s="462">
        <f t="shared" si="1"/>
        <v>106</v>
      </c>
      <c r="P35" s="462">
        <f t="shared" si="6"/>
        <v>105.75</v>
      </c>
      <c r="Q35" s="462">
        <f t="shared" si="2"/>
        <v>105.625</v>
      </c>
      <c r="R35" s="44"/>
      <c r="T35" s="45"/>
      <c r="U35" s="45"/>
    </row>
    <row r="36" spans="1:26" s="39" customFormat="1" x14ac:dyDescent="0.25">
      <c r="A36" s="453">
        <v>9.99</v>
      </c>
      <c r="B36" s="36" t="s">
        <v>103</v>
      </c>
      <c r="C36" s="459">
        <v>106.625</v>
      </c>
      <c r="D36" s="460">
        <v>106.5</v>
      </c>
      <c r="E36" s="36">
        <f t="shared" si="0"/>
        <v>106.375</v>
      </c>
      <c r="F36" s="36">
        <f t="shared" si="0"/>
        <v>106.25</v>
      </c>
      <c r="G36" s="461">
        <v>9.75</v>
      </c>
      <c r="H36" s="462">
        <f t="shared" si="3"/>
        <v>106.25</v>
      </c>
      <c r="I36" s="457">
        <f t="shared" si="4"/>
        <v>106</v>
      </c>
      <c r="J36" s="462">
        <f t="shared" si="4"/>
        <v>105.875</v>
      </c>
      <c r="K36" s="462">
        <f t="shared" si="4"/>
        <v>105.75</v>
      </c>
      <c r="L36" s="461">
        <v>9.75</v>
      </c>
      <c r="M36" s="458" t="s">
        <v>103</v>
      </c>
      <c r="N36" s="462">
        <f t="shared" si="5"/>
        <v>106.5</v>
      </c>
      <c r="O36" s="462">
        <f t="shared" si="1"/>
        <v>106.375</v>
      </c>
      <c r="P36" s="462">
        <f t="shared" si="6"/>
        <v>106.125</v>
      </c>
      <c r="Q36" s="462">
        <f t="shared" si="2"/>
        <v>106</v>
      </c>
      <c r="R36" s="44"/>
      <c r="T36" s="45"/>
      <c r="U36" s="45"/>
    </row>
    <row r="37" spans="1:26" s="39" customFormat="1" x14ac:dyDescent="0.25">
      <c r="A37" s="453">
        <v>10.125</v>
      </c>
      <c r="B37" s="36" t="s">
        <v>103</v>
      </c>
      <c r="C37" s="459">
        <v>107</v>
      </c>
      <c r="D37" s="460">
        <v>106.875</v>
      </c>
      <c r="E37" s="36">
        <f t="shared" ref="E37:F52" si="7">D37-0.125</f>
        <v>106.75</v>
      </c>
      <c r="F37" s="36">
        <f t="shared" si="7"/>
        <v>106.625</v>
      </c>
      <c r="G37" s="461">
        <v>9.875</v>
      </c>
      <c r="H37" s="462">
        <f t="shared" si="3"/>
        <v>106.625</v>
      </c>
      <c r="I37" s="457">
        <f t="shared" si="4"/>
        <v>106.375</v>
      </c>
      <c r="J37" s="462">
        <f t="shared" si="4"/>
        <v>106.25</v>
      </c>
      <c r="K37" s="462">
        <f t="shared" si="4"/>
        <v>106.125</v>
      </c>
      <c r="L37" s="461">
        <v>9.875</v>
      </c>
      <c r="M37" s="458" t="s">
        <v>103</v>
      </c>
      <c r="N37" s="462">
        <f t="shared" si="5"/>
        <v>106.875</v>
      </c>
      <c r="O37" s="462">
        <f t="shared" si="1"/>
        <v>106.75</v>
      </c>
      <c r="P37" s="462">
        <f t="shared" si="6"/>
        <v>106.5</v>
      </c>
      <c r="Q37" s="462">
        <f t="shared" si="2"/>
        <v>106.375</v>
      </c>
      <c r="R37" s="44"/>
      <c r="T37" s="45"/>
      <c r="U37" s="45"/>
    </row>
    <row r="38" spans="1:26" s="39" customFormat="1" x14ac:dyDescent="0.25">
      <c r="A38" s="453">
        <v>10.25</v>
      </c>
      <c r="B38" s="36" t="s">
        <v>103</v>
      </c>
      <c r="C38" s="459">
        <v>107.375</v>
      </c>
      <c r="D38" s="460">
        <v>107.25</v>
      </c>
      <c r="E38" s="36">
        <f t="shared" si="7"/>
        <v>107.125</v>
      </c>
      <c r="F38" s="36">
        <f t="shared" si="7"/>
        <v>107</v>
      </c>
      <c r="G38" s="461">
        <v>9.99</v>
      </c>
      <c r="H38" s="462">
        <f t="shared" si="3"/>
        <v>107</v>
      </c>
      <c r="I38" s="457">
        <f t="shared" si="4"/>
        <v>106.75</v>
      </c>
      <c r="J38" s="462">
        <f t="shared" si="4"/>
        <v>106.625</v>
      </c>
      <c r="K38" s="462">
        <f t="shared" si="4"/>
        <v>106.5</v>
      </c>
      <c r="L38" s="461">
        <v>9.99</v>
      </c>
      <c r="M38" s="458" t="s">
        <v>103</v>
      </c>
      <c r="N38" s="462">
        <f t="shared" si="5"/>
        <v>107.25</v>
      </c>
      <c r="O38" s="462">
        <f t="shared" si="1"/>
        <v>107.125</v>
      </c>
      <c r="P38" s="462">
        <f t="shared" si="6"/>
        <v>106.875</v>
      </c>
      <c r="Q38" s="462">
        <f t="shared" si="2"/>
        <v>106.75</v>
      </c>
      <c r="R38" s="46"/>
      <c r="T38" s="45"/>
      <c r="U38" s="45"/>
    </row>
    <row r="39" spans="1:26" s="39" customFormat="1" x14ac:dyDescent="0.25">
      <c r="A39" s="453">
        <v>10.375</v>
      </c>
      <c r="B39" s="36" t="s">
        <v>103</v>
      </c>
      <c r="C39" s="459">
        <v>107.75</v>
      </c>
      <c r="D39" s="460">
        <v>107.625</v>
      </c>
      <c r="E39" s="36">
        <f t="shared" si="7"/>
        <v>107.5</v>
      </c>
      <c r="F39" s="36">
        <f t="shared" si="7"/>
        <v>107.375</v>
      </c>
      <c r="G39" s="461">
        <v>10.125</v>
      </c>
      <c r="H39" s="462">
        <f t="shared" si="3"/>
        <v>107.375</v>
      </c>
      <c r="I39" s="457">
        <f t="shared" si="4"/>
        <v>107.125</v>
      </c>
      <c r="J39" s="462">
        <f t="shared" si="4"/>
        <v>107</v>
      </c>
      <c r="K39" s="462">
        <f t="shared" si="4"/>
        <v>106.875</v>
      </c>
      <c r="L39" s="461">
        <v>10.125</v>
      </c>
      <c r="M39" s="458" t="s">
        <v>103</v>
      </c>
      <c r="N39" s="462">
        <f t="shared" si="5"/>
        <v>107.625</v>
      </c>
      <c r="O39" s="462">
        <f t="shared" si="1"/>
        <v>107.5</v>
      </c>
      <c r="P39" s="462">
        <f t="shared" si="6"/>
        <v>107.25</v>
      </c>
      <c r="Q39" s="462">
        <f t="shared" si="2"/>
        <v>107.125</v>
      </c>
      <c r="R39" s="44"/>
      <c r="T39" s="45"/>
      <c r="U39" s="45"/>
    </row>
    <row r="40" spans="1:26" s="39" customFormat="1" x14ac:dyDescent="0.25">
      <c r="A40" s="453">
        <v>10.5</v>
      </c>
      <c r="B40" s="36" t="s">
        <v>103</v>
      </c>
      <c r="C40" s="459">
        <v>108.125</v>
      </c>
      <c r="D40" s="460">
        <v>108</v>
      </c>
      <c r="E40" s="36">
        <f t="shared" si="7"/>
        <v>107.875</v>
      </c>
      <c r="F40" s="36">
        <f t="shared" si="7"/>
        <v>107.75</v>
      </c>
      <c r="G40" s="461">
        <v>10.25</v>
      </c>
      <c r="H40" s="462">
        <f t="shared" si="3"/>
        <v>107.75</v>
      </c>
      <c r="I40" s="457">
        <f t="shared" si="4"/>
        <v>107.5</v>
      </c>
      <c r="J40" s="462">
        <f t="shared" si="4"/>
        <v>107.375</v>
      </c>
      <c r="K40" s="462">
        <f t="shared" si="4"/>
        <v>107.25</v>
      </c>
      <c r="L40" s="461">
        <v>10.25</v>
      </c>
      <c r="M40" s="458" t="s">
        <v>103</v>
      </c>
      <c r="N40" s="462">
        <f t="shared" si="5"/>
        <v>108</v>
      </c>
      <c r="O40" s="462">
        <f t="shared" si="1"/>
        <v>107.875</v>
      </c>
      <c r="P40" s="462">
        <f t="shared" si="6"/>
        <v>107.625</v>
      </c>
      <c r="Q40" s="462">
        <f t="shared" si="2"/>
        <v>107.5</v>
      </c>
      <c r="R40" s="44"/>
      <c r="T40" s="45"/>
      <c r="U40" s="45"/>
    </row>
    <row r="41" spans="1:26" s="39" customFormat="1" x14ac:dyDescent="0.25">
      <c r="A41" s="453">
        <v>10.625</v>
      </c>
      <c r="B41" s="36" t="s">
        <v>103</v>
      </c>
      <c r="C41" s="459">
        <v>108.5</v>
      </c>
      <c r="D41" s="460">
        <v>108.375</v>
      </c>
      <c r="E41" s="36">
        <f t="shared" si="7"/>
        <v>108.25</v>
      </c>
      <c r="F41" s="36">
        <f t="shared" si="7"/>
        <v>108.125</v>
      </c>
      <c r="G41" s="461">
        <v>10.375</v>
      </c>
      <c r="H41" s="462">
        <f t="shared" si="3"/>
        <v>108.125</v>
      </c>
      <c r="I41" s="457">
        <f t="shared" si="4"/>
        <v>107.875</v>
      </c>
      <c r="J41" s="462">
        <f t="shared" si="4"/>
        <v>107.75</v>
      </c>
      <c r="K41" s="462">
        <f t="shared" si="4"/>
        <v>107.625</v>
      </c>
      <c r="L41" s="461">
        <v>10.375</v>
      </c>
      <c r="M41" s="458" t="s">
        <v>103</v>
      </c>
      <c r="N41" s="462">
        <f t="shared" si="5"/>
        <v>108.375</v>
      </c>
      <c r="O41" s="462">
        <f t="shared" si="1"/>
        <v>108.25</v>
      </c>
      <c r="P41" s="462">
        <f t="shared" si="6"/>
        <v>108</v>
      </c>
      <c r="Q41" s="462">
        <f t="shared" si="2"/>
        <v>107.875</v>
      </c>
      <c r="R41" s="40"/>
    </row>
    <row r="42" spans="1:26" s="39" customFormat="1" ht="18.75" x14ac:dyDescent="0.3">
      <c r="A42" s="453">
        <v>10.75</v>
      </c>
      <c r="B42" s="36" t="s">
        <v>103</v>
      </c>
      <c r="C42" s="459">
        <v>108.875</v>
      </c>
      <c r="D42" s="460">
        <v>108.75</v>
      </c>
      <c r="E42" s="36">
        <f t="shared" si="7"/>
        <v>108.625</v>
      </c>
      <c r="F42" s="36">
        <f t="shared" si="7"/>
        <v>108.5</v>
      </c>
      <c r="G42" s="461">
        <v>10.5</v>
      </c>
      <c r="H42" s="462">
        <f t="shared" si="3"/>
        <v>108.5</v>
      </c>
      <c r="I42" s="457">
        <f t="shared" si="4"/>
        <v>108.25</v>
      </c>
      <c r="J42" s="462">
        <f t="shared" si="4"/>
        <v>108.125</v>
      </c>
      <c r="K42" s="462">
        <f t="shared" si="4"/>
        <v>108</v>
      </c>
      <c r="L42" s="461">
        <v>10.5</v>
      </c>
      <c r="M42" s="458" t="s">
        <v>103</v>
      </c>
      <c r="N42" s="462">
        <f t="shared" si="5"/>
        <v>108.75</v>
      </c>
      <c r="O42" s="462">
        <f t="shared" si="1"/>
        <v>108.625</v>
      </c>
      <c r="P42" s="462">
        <f t="shared" si="6"/>
        <v>108.375</v>
      </c>
      <c r="Q42" s="462">
        <f t="shared" si="2"/>
        <v>108.25</v>
      </c>
      <c r="R42" s="41"/>
    </row>
    <row r="43" spans="1:26" s="39" customFormat="1" x14ac:dyDescent="0.25">
      <c r="A43" s="453">
        <v>10.875</v>
      </c>
      <c r="B43" s="36" t="s">
        <v>103</v>
      </c>
      <c r="C43" s="459">
        <v>109.25</v>
      </c>
      <c r="D43" s="460">
        <v>109.125</v>
      </c>
      <c r="E43" s="36">
        <f t="shared" si="7"/>
        <v>109</v>
      </c>
      <c r="F43" s="36">
        <f t="shared" si="7"/>
        <v>108.875</v>
      </c>
      <c r="G43" s="461">
        <v>10.625</v>
      </c>
      <c r="H43" s="462">
        <f t="shared" si="3"/>
        <v>108.875</v>
      </c>
      <c r="I43" s="457">
        <f t="shared" si="4"/>
        <v>108.625</v>
      </c>
      <c r="J43" s="462">
        <f t="shared" si="4"/>
        <v>108.5</v>
      </c>
      <c r="K43" s="462">
        <f t="shared" si="4"/>
        <v>108.375</v>
      </c>
      <c r="L43" s="461">
        <v>10.625</v>
      </c>
      <c r="M43" s="458" t="s">
        <v>103</v>
      </c>
      <c r="N43" s="462">
        <f t="shared" si="5"/>
        <v>109.125</v>
      </c>
      <c r="O43" s="462">
        <f t="shared" si="1"/>
        <v>109</v>
      </c>
      <c r="P43" s="462">
        <f t="shared" si="6"/>
        <v>108.75</v>
      </c>
      <c r="Q43" s="462">
        <f t="shared" si="2"/>
        <v>108.625</v>
      </c>
      <c r="R43" s="40"/>
    </row>
    <row r="44" spans="1:26" ht="18.75" x14ac:dyDescent="0.3">
      <c r="A44" s="453">
        <v>10.99</v>
      </c>
      <c r="B44" s="36" t="s">
        <v>103</v>
      </c>
      <c r="C44" s="459">
        <v>109.625</v>
      </c>
      <c r="D44" s="460">
        <v>109.5</v>
      </c>
      <c r="E44" s="36">
        <f t="shared" si="7"/>
        <v>109.375</v>
      </c>
      <c r="F44" s="36">
        <f t="shared" si="7"/>
        <v>109.25</v>
      </c>
      <c r="G44" s="461">
        <v>10.75</v>
      </c>
      <c r="H44" s="462">
        <f t="shared" si="3"/>
        <v>109.25</v>
      </c>
      <c r="I44" s="457">
        <f t="shared" si="4"/>
        <v>109</v>
      </c>
      <c r="J44" s="462">
        <f t="shared" si="4"/>
        <v>108.875</v>
      </c>
      <c r="K44" s="462">
        <f t="shared" si="4"/>
        <v>108.75</v>
      </c>
      <c r="L44" s="461">
        <v>10.75</v>
      </c>
      <c r="M44" s="458" t="s">
        <v>103</v>
      </c>
      <c r="N44" s="462">
        <f t="shared" si="5"/>
        <v>109.5</v>
      </c>
      <c r="O44" s="462">
        <f t="shared" si="1"/>
        <v>109.375</v>
      </c>
      <c r="P44" s="462">
        <f t="shared" si="6"/>
        <v>109.125</v>
      </c>
      <c r="Q44" s="462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53">
        <v>11.125</v>
      </c>
      <c r="B45" s="36" t="s">
        <v>103</v>
      </c>
      <c r="C45" s="459">
        <v>110</v>
      </c>
      <c r="D45" s="460">
        <v>109.875</v>
      </c>
      <c r="E45" s="36">
        <f t="shared" si="7"/>
        <v>109.75</v>
      </c>
      <c r="F45" s="36">
        <f t="shared" si="7"/>
        <v>109.625</v>
      </c>
      <c r="G45" s="461">
        <v>10.875</v>
      </c>
      <c r="H45" s="462">
        <f t="shared" si="3"/>
        <v>109.625</v>
      </c>
      <c r="I45" s="457">
        <f t="shared" si="4"/>
        <v>109.375</v>
      </c>
      <c r="J45" s="462">
        <f t="shared" si="4"/>
        <v>109.25</v>
      </c>
      <c r="K45" s="462">
        <f t="shared" si="4"/>
        <v>109.125</v>
      </c>
      <c r="L45" s="461">
        <v>10.875</v>
      </c>
      <c r="M45" s="458" t="s">
        <v>103</v>
      </c>
      <c r="N45" s="462">
        <f t="shared" si="5"/>
        <v>109.875</v>
      </c>
      <c r="O45" s="462">
        <f t="shared" si="1"/>
        <v>109.75</v>
      </c>
      <c r="P45" s="462">
        <f t="shared" si="6"/>
        <v>109.5</v>
      </c>
      <c r="Q45" s="462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53">
        <v>11.25</v>
      </c>
      <c r="B46" s="36" t="s">
        <v>103</v>
      </c>
      <c r="C46" s="459">
        <v>110.375</v>
      </c>
      <c r="D46" s="460">
        <v>110.25</v>
      </c>
      <c r="E46" s="36">
        <f t="shared" si="7"/>
        <v>110.125</v>
      </c>
      <c r="F46" s="36">
        <f t="shared" si="7"/>
        <v>110</v>
      </c>
      <c r="G46" s="461">
        <v>10.99</v>
      </c>
      <c r="H46" s="462">
        <f t="shared" si="3"/>
        <v>110</v>
      </c>
      <c r="I46" s="457">
        <f t="shared" si="4"/>
        <v>109.75</v>
      </c>
      <c r="J46" s="462">
        <f t="shared" si="4"/>
        <v>109.625</v>
      </c>
      <c r="K46" s="462">
        <f t="shared" si="4"/>
        <v>109.5</v>
      </c>
      <c r="L46" s="461">
        <v>10.99</v>
      </c>
      <c r="M46" s="458" t="s">
        <v>103</v>
      </c>
      <c r="N46" s="462">
        <f t="shared" si="5"/>
        <v>110.25</v>
      </c>
      <c r="O46" s="462">
        <f t="shared" si="1"/>
        <v>110.125</v>
      </c>
      <c r="P46" s="462">
        <f t="shared" si="6"/>
        <v>109.875</v>
      </c>
      <c r="Q46" s="462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53">
        <v>11.375400000000001</v>
      </c>
      <c r="B47" s="36" t="s">
        <v>103</v>
      </c>
      <c r="C47" s="459">
        <v>110.75</v>
      </c>
      <c r="D47" s="460">
        <v>110.625</v>
      </c>
      <c r="E47" s="36">
        <f t="shared" si="7"/>
        <v>110.5</v>
      </c>
      <c r="F47" s="36">
        <f t="shared" si="7"/>
        <v>110.375</v>
      </c>
      <c r="G47" s="461">
        <v>11.125</v>
      </c>
      <c r="H47" s="462">
        <f t="shared" si="3"/>
        <v>110.375</v>
      </c>
      <c r="I47" s="457">
        <f t="shared" si="4"/>
        <v>110.125</v>
      </c>
      <c r="J47" s="462">
        <f t="shared" si="4"/>
        <v>110</v>
      </c>
      <c r="K47" s="462">
        <f t="shared" si="4"/>
        <v>109.875</v>
      </c>
      <c r="L47" s="461">
        <v>11.125</v>
      </c>
      <c r="M47" s="458" t="s">
        <v>103</v>
      </c>
      <c r="N47" s="462">
        <f t="shared" si="5"/>
        <v>110.625</v>
      </c>
      <c r="O47" s="462">
        <f t="shared" si="1"/>
        <v>110.5</v>
      </c>
      <c r="P47" s="462">
        <f t="shared" si="6"/>
        <v>110.25</v>
      </c>
      <c r="Q47" s="462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53">
        <v>11.5</v>
      </c>
      <c r="B48" s="36" t="s">
        <v>103</v>
      </c>
      <c r="C48" s="459">
        <v>111.125</v>
      </c>
      <c r="D48" s="460">
        <v>111</v>
      </c>
      <c r="E48" s="36">
        <f t="shared" si="7"/>
        <v>110.875</v>
      </c>
      <c r="F48" s="36">
        <f t="shared" si="7"/>
        <v>110.75</v>
      </c>
      <c r="G48" s="461">
        <v>11.25</v>
      </c>
      <c r="H48" s="462">
        <f t="shared" si="3"/>
        <v>110.75</v>
      </c>
      <c r="I48" s="457">
        <f t="shared" si="4"/>
        <v>110.5</v>
      </c>
      <c r="J48" s="462">
        <f t="shared" si="4"/>
        <v>110.375</v>
      </c>
      <c r="K48" s="462">
        <f t="shared" si="4"/>
        <v>110.25</v>
      </c>
      <c r="L48" s="461">
        <v>11.25</v>
      </c>
      <c r="M48" s="458" t="s">
        <v>103</v>
      </c>
      <c r="N48" s="462">
        <f t="shared" si="5"/>
        <v>111</v>
      </c>
      <c r="O48" s="462">
        <f t="shared" si="1"/>
        <v>110.875</v>
      </c>
      <c r="P48" s="462">
        <f t="shared" si="6"/>
        <v>110.625</v>
      </c>
      <c r="Q48" s="462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53">
        <f>A48+0.125</f>
        <v>11.625</v>
      </c>
      <c r="B49" s="36" t="s">
        <v>103</v>
      </c>
      <c r="C49" s="459">
        <v>111.5</v>
      </c>
      <c r="D49" s="460">
        <v>111.375</v>
      </c>
      <c r="E49" s="36">
        <f t="shared" si="7"/>
        <v>111.25</v>
      </c>
      <c r="F49" s="36">
        <f t="shared" si="7"/>
        <v>111.125</v>
      </c>
      <c r="G49" s="461">
        <v>11.375400000000001</v>
      </c>
      <c r="H49" s="462">
        <f t="shared" si="3"/>
        <v>111.125</v>
      </c>
      <c r="I49" s="457">
        <f t="shared" si="4"/>
        <v>110.875</v>
      </c>
      <c r="J49" s="462">
        <f t="shared" si="4"/>
        <v>110.75</v>
      </c>
      <c r="K49" s="462">
        <f t="shared" si="4"/>
        <v>110.625</v>
      </c>
      <c r="L49" s="461">
        <v>11.375400000000001</v>
      </c>
      <c r="M49" s="458" t="s">
        <v>103</v>
      </c>
      <c r="N49" s="462">
        <f t="shared" si="5"/>
        <v>111.375</v>
      </c>
      <c r="O49" s="462">
        <f t="shared" si="1"/>
        <v>111.25</v>
      </c>
      <c r="P49" s="462">
        <f t="shared" si="6"/>
        <v>111</v>
      </c>
      <c r="Q49" s="462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53">
        <f>A49+0.125</f>
        <v>11.75</v>
      </c>
      <c r="B50" s="463" t="s">
        <v>103</v>
      </c>
      <c r="C50" s="459">
        <v>111.875</v>
      </c>
      <c r="D50" s="460">
        <v>111.75</v>
      </c>
      <c r="E50" s="463">
        <f t="shared" si="7"/>
        <v>111.625</v>
      </c>
      <c r="F50" s="463">
        <f t="shared" si="7"/>
        <v>111.5</v>
      </c>
      <c r="G50" s="461">
        <v>11.5</v>
      </c>
      <c r="H50" s="462">
        <f t="shared" si="3"/>
        <v>111.5</v>
      </c>
      <c r="I50" s="457">
        <f t="shared" si="4"/>
        <v>111.25</v>
      </c>
      <c r="J50" s="462">
        <f t="shared" si="4"/>
        <v>111.125</v>
      </c>
      <c r="K50" s="462">
        <f t="shared" si="4"/>
        <v>111</v>
      </c>
      <c r="L50" s="461">
        <v>11.5</v>
      </c>
      <c r="M50" s="458" t="s">
        <v>103</v>
      </c>
      <c r="N50" s="462">
        <f t="shared" si="5"/>
        <v>111.75</v>
      </c>
      <c r="O50" s="462">
        <f t="shared" si="1"/>
        <v>111.625</v>
      </c>
      <c r="P50" s="462">
        <f t="shared" si="6"/>
        <v>111.375</v>
      </c>
      <c r="Q50" s="462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72" customFormat="1" x14ac:dyDescent="0.25">
      <c r="A51" s="464">
        <f t="shared" ref="A51:A65" si="8">A50+0.125</f>
        <v>11.875</v>
      </c>
      <c r="B51" s="458" t="s">
        <v>103</v>
      </c>
      <c r="C51" s="458">
        <f t="shared" ref="C51:C65" si="9">C50+0.125</f>
        <v>112</v>
      </c>
      <c r="D51" s="465">
        <f t="shared" ref="D51:F65" si="10">C51-0.125</f>
        <v>111.875</v>
      </c>
      <c r="E51" s="458">
        <f t="shared" si="10"/>
        <v>111.75</v>
      </c>
      <c r="F51" s="458">
        <f t="shared" si="7"/>
        <v>111.625</v>
      </c>
      <c r="G51" s="466"/>
      <c r="H51" s="466"/>
      <c r="I51" s="466"/>
      <c r="J51" s="466"/>
      <c r="K51" s="466"/>
      <c r="L51" s="466"/>
      <c r="M51" s="466"/>
      <c r="N51" s="466"/>
      <c r="O51" s="467"/>
      <c r="P51" s="468"/>
      <c r="Q51" s="469"/>
      <c r="R51" s="470"/>
      <c r="S51" s="471"/>
      <c r="T51" s="471"/>
      <c r="U51" s="471"/>
      <c r="V51" s="471"/>
    </row>
    <row r="52" spans="1:26" s="472" customFormat="1" x14ac:dyDescent="0.25">
      <c r="A52" s="464">
        <f t="shared" si="8"/>
        <v>12</v>
      </c>
      <c r="B52" s="458" t="s">
        <v>103</v>
      </c>
      <c r="C52" s="458">
        <f t="shared" si="9"/>
        <v>112.125</v>
      </c>
      <c r="D52" s="465">
        <f t="shared" si="10"/>
        <v>112</v>
      </c>
      <c r="E52" s="458">
        <f t="shared" si="10"/>
        <v>111.875</v>
      </c>
      <c r="F52" s="458">
        <f t="shared" si="7"/>
        <v>111.75</v>
      </c>
      <c r="G52" s="466"/>
      <c r="H52" s="466"/>
      <c r="I52" s="466"/>
      <c r="J52" s="466"/>
      <c r="K52" s="466"/>
      <c r="L52" s="466"/>
      <c r="M52" s="466"/>
      <c r="N52" s="466"/>
      <c r="O52" s="467"/>
      <c r="P52" s="473"/>
      <c r="Q52" s="474"/>
      <c r="R52" s="470"/>
      <c r="S52" s="471"/>
      <c r="T52" s="471"/>
      <c r="U52" s="471"/>
      <c r="V52" s="471"/>
    </row>
    <row r="53" spans="1:26" s="472" customFormat="1" x14ac:dyDescent="0.25">
      <c r="A53" s="464">
        <f t="shared" si="8"/>
        <v>12.125</v>
      </c>
      <c r="B53" s="458" t="s">
        <v>103</v>
      </c>
      <c r="C53" s="458">
        <f t="shared" si="9"/>
        <v>112.25</v>
      </c>
      <c r="D53" s="465">
        <f t="shared" si="10"/>
        <v>112.125</v>
      </c>
      <c r="E53" s="458">
        <f t="shared" si="10"/>
        <v>112</v>
      </c>
      <c r="F53" s="458">
        <f t="shared" si="10"/>
        <v>111.875</v>
      </c>
      <c r="G53" s="466"/>
      <c r="H53" s="466"/>
      <c r="I53" s="466"/>
      <c r="J53" s="466"/>
      <c r="K53" s="466"/>
      <c r="L53" s="466"/>
      <c r="M53" s="466"/>
      <c r="N53" s="466"/>
      <c r="O53" s="467"/>
      <c r="P53" s="473"/>
      <c r="Q53" s="474"/>
      <c r="R53" s="470"/>
      <c r="S53" s="471"/>
      <c r="T53" s="471"/>
      <c r="U53" s="471"/>
      <c r="V53" s="471"/>
    </row>
    <row r="54" spans="1:26" s="475" customFormat="1" x14ac:dyDescent="0.25">
      <c r="A54" s="464">
        <f t="shared" si="8"/>
        <v>12.25</v>
      </c>
      <c r="B54" s="458" t="s">
        <v>103</v>
      </c>
      <c r="C54" s="458">
        <f t="shared" si="9"/>
        <v>112.375</v>
      </c>
      <c r="D54" s="465">
        <f t="shared" si="10"/>
        <v>112.25</v>
      </c>
      <c r="E54" s="458">
        <f t="shared" si="10"/>
        <v>112.125</v>
      </c>
      <c r="F54" s="458">
        <f t="shared" si="10"/>
        <v>112</v>
      </c>
      <c r="G54" s="472"/>
      <c r="H54" s="472"/>
      <c r="I54" s="472"/>
      <c r="J54" s="472"/>
      <c r="K54" s="472"/>
      <c r="L54" s="472"/>
      <c r="M54" s="472"/>
      <c r="N54" s="472"/>
      <c r="O54" s="472"/>
      <c r="P54" s="472"/>
      <c r="Q54" s="472"/>
      <c r="R54" s="472"/>
    </row>
    <row r="55" spans="1:26" s="472" customFormat="1" x14ac:dyDescent="0.25">
      <c r="A55" s="464">
        <f t="shared" si="8"/>
        <v>12.375</v>
      </c>
      <c r="B55" s="458" t="s">
        <v>103</v>
      </c>
      <c r="C55" s="458">
        <f t="shared" si="9"/>
        <v>112.5</v>
      </c>
      <c r="D55" s="465">
        <f t="shared" si="10"/>
        <v>112.375</v>
      </c>
      <c r="E55" s="458">
        <f t="shared" si="10"/>
        <v>112.25</v>
      </c>
      <c r="F55" s="458">
        <f t="shared" si="10"/>
        <v>112.125</v>
      </c>
    </row>
    <row r="56" spans="1:26" s="472" customFormat="1" x14ac:dyDescent="0.25">
      <c r="A56" s="464">
        <f t="shared" si="8"/>
        <v>12.5</v>
      </c>
      <c r="B56" s="458" t="s">
        <v>103</v>
      </c>
      <c r="C56" s="458">
        <f t="shared" si="9"/>
        <v>112.625</v>
      </c>
      <c r="D56" s="465">
        <f t="shared" si="10"/>
        <v>112.5</v>
      </c>
      <c r="E56" s="458">
        <f t="shared" si="10"/>
        <v>112.375</v>
      </c>
      <c r="F56" s="458">
        <f t="shared" si="10"/>
        <v>112.25</v>
      </c>
    </row>
    <row r="57" spans="1:26" s="472" customFormat="1" x14ac:dyDescent="0.25">
      <c r="A57" s="464">
        <f t="shared" si="8"/>
        <v>12.625</v>
      </c>
      <c r="B57" s="458" t="s">
        <v>103</v>
      </c>
      <c r="C57" s="458">
        <f t="shared" si="9"/>
        <v>112.75</v>
      </c>
      <c r="D57" s="465">
        <f t="shared" si="10"/>
        <v>112.625</v>
      </c>
      <c r="E57" s="458">
        <f t="shared" si="10"/>
        <v>112.5</v>
      </c>
      <c r="F57" s="458">
        <f t="shared" si="10"/>
        <v>112.375</v>
      </c>
    </row>
    <row r="58" spans="1:26" s="472" customFormat="1" x14ac:dyDescent="0.25">
      <c r="A58" s="464">
        <f t="shared" si="8"/>
        <v>12.75</v>
      </c>
      <c r="B58" s="458" t="s">
        <v>103</v>
      </c>
      <c r="C58" s="458">
        <f t="shared" si="9"/>
        <v>112.875</v>
      </c>
      <c r="D58" s="465">
        <f t="shared" si="10"/>
        <v>112.75</v>
      </c>
      <c r="E58" s="458">
        <f t="shared" si="10"/>
        <v>112.625</v>
      </c>
      <c r="F58" s="458">
        <f t="shared" si="10"/>
        <v>112.5</v>
      </c>
    </row>
    <row r="59" spans="1:26" s="472" customFormat="1" x14ac:dyDescent="0.25">
      <c r="A59" s="464">
        <f t="shared" si="8"/>
        <v>12.875</v>
      </c>
      <c r="B59" s="458" t="s">
        <v>103</v>
      </c>
      <c r="C59" s="458">
        <f t="shared" si="9"/>
        <v>113</v>
      </c>
      <c r="D59" s="465">
        <f t="shared" si="10"/>
        <v>112.875</v>
      </c>
      <c r="E59" s="458">
        <f t="shared" si="10"/>
        <v>112.75</v>
      </c>
      <c r="F59" s="458">
        <f t="shared" si="10"/>
        <v>112.625</v>
      </c>
    </row>
    <row r="60" spans="1:26" s="472" customFormat="1" x14ac:dyDescent="0.25">
      <c r="A60" s="464">
        <f t="shared" si="8"/>
        <v>13</v>
      </c>
      <c r="B60" s="458" t="s">
        <v>103</v>
      </c>
      <c r="C60" s="458">
        <f t="shared" si="9"/>
        <v>113.125</v>
      </c>
      <c r="D60" s="465">
        <f t="shared" si="10"/>
        <v>113</v>
      </c>
      <c r="E60" s="458">
        <f t="shared" si="10"/>
        <v>112.875</v>
      </c>
      <c r="F60" s="458">
        <f t="shared" si="10"/>
        <v>112.75</v>
      </c>
    </row>
    <row r="61" spans="1:26" s="472" customFormat="1" x14ac:dyDescent="0.25">
      <c r="A61" s="464">
        <f t="shared" si="8"/>
        <v>13.125</v>
      </c>
      <c r="B61" s="458" t="s">
        <v>103</v>
      </c>
      <c r="C61" s="458">
        <f t="shared" si="9"/>
        <v>113.25</v>
      </c>
      <c r="D61" s="465">
        <f t="shared" si="10"/>
        <v>113.125</v>
      </c>
      <c r="E61" s="458">
        <f t="shared" si="10"/>
        <v>113</v>
      </c>
      <c r="F61" s="458">
        <f t="shared" si="10"/>
        <v>112.875</v>
      </c>
    </row>
    <row r="62" spans="1:26" s="472" customFormat="1" x14ac:dyDescent="0.25">
      <c r="A62" s="464">
        <f t="shared" si="8"/>
        <v>13.25</v>
      </c>
      <c r="B62" s="458" t="s">
        <v>103</v>
      </c>
      <c r="C62" s="458">
        <f t="shared" si="9"/>
        <v>113.375</v>
      </c>
      <c r="D62" s="465">
        <f t="shared" si="10"/>
        <v>113.25</v>
      </c>
      <c r="E62" s="458">
        <f t="shared" si="10"/>
        <v>113.125</v>
      </c>
      <c r="F62" s="458">
        <f t="shared" si="10"/>
        <v>113</v>
      </c>
    </row>
    <row r="63" spans="1:26" s="472" customFormat="1" x14ac:dyDescent="0.25">
      <c r="A63" s="464">
        <f t="shared" si="8"/>
        <v>13.375</v>
      </c>
      <c r="B63" s="458" t="s">
        <v>103</v>
      </c>
      <c r="C63" s="458">
        <f t="shared" si="9"/>
        <v>113.5</v>
      </c>
      <c r="D63" s="465">
        <f t="shared" si="10"/>
        <v>113.375</v>
      </c>
      <c r="E63" s="458">
        <f t="shared" si="10"/>
        <v>113.25</v>
      </c>
      <c r="F63" s="458">
        <f t="shared" si="10"/>
        <v>113.125</v>
      </c>
    </row>
    <row r="64" spans="1:26" s="472" customFormat="1" x14ac:dyDescent="0.25">
      <c r="A64" s="464">
        <f t="shared" si="8"/>
        <v>13.5</v>
      </c>
      <c r="B64" s="458" t="s">
        <v>103</v>
      </c>
      <c r="C64" s="458">
        <f t="shared" si="9"/>
        <v>113.625</v>
      </c>
      <c r="D64" s="465">
        <f t="shared" si="10"/>
        <v>113.5</v>
      </c>
      <c r="E64" s="458">
        <f t="shared" si="10"/>
        <v>113.375</v>
      </c>
      <c r="F64" s="458">
        <f t="shared" si="10"/>
        <v>113.25</v>
      </c>
    </row>
    <row r="65" spans="1:6" s="472" customFormat="1" x14ac:dyDescent="0.25">
      <c r="A65" s="464">
        <f t="shared" si="8"/>
        <v>13.625</v>
      </c>
      <c r="B65" s="458" t="s">
        <v>103</v>
      </c>
      <c r="C65" s="458">
        <f t="shared" si="9"/>
        <v>113.75</v>
      </c>
      <c r="D65" s="465">
        <f t="shared" si="10"/>
        <v>113.625</v>
      </c>
      <c r="E65" s="458">
        <f t="shared" si="10"/>
        <v>113.5</v>
      </c>
      <c r="F65" s="458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abSelected="1" workbookViewId="0">
      <selection activeCell="D4" sqref="D4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2"/>
      <c r="I1" s="282"/>
      <c r="J1" s="282"/>
      <c r="K1" s="283"/>
      <c r="L1" s="283"/>
      <c r="M1" s="283"/>
      <c r="N1" s="284"/>
      <c r="O1" s="285"/>
      <c r="P1" s="277"/>
    </row>
    <row r="2" spans="2:25" ht="15.6" customHeight="1" x14ac:dyDescent="0.25">
      <c r="B2" s="705" t="s">
        <v>287</v>
      </c>
      <c r="C2" s="706"/>
      <c r="D2" s="706"/>
      <c r="E2" s="130"/>
      <c r="F2" s="489" t="s">
        <v>40</v>
      </c>
      <c r="G2" s="489"/>
      <c r="H2" s="489"/>
      <c r="I2" s="489"/>
      <c r="J2" s="489"/>
      <c r="K2" s="489"/>
      <c r="L2" s="489"/>
      <c r="M2" s="489"/>
      <c r="N2" s="489"/>
      <c r="O2" s="489"/>
      <c r="P2" s="131"/>
      <c r="Q2" s="179"/>
      <c r="R2" s="137"/>
      <c r="S2" s="137"/>
      <c r="T2" s="137"/>
      <c r="U2" s="180"/>
      <c r="V2" s="176"/>
      <c r="W2" s="130"/>
      <c r="X2" s="131"/>
    </row>
    <row r="3" spans="2:25" ht="18" customHeight="1" thickBot="1" x14ac:dyDescent="0.3">
      <c r="B3" s="707"/>
      <c r="C3" s="708"/>
      <c r="D3" s="708"/>
      <c r="E3" s="156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157"/>
      <c r="Q3" s="141"/>
      <c r="R3"/>
      <c r="S3" s="138"/>
      <c r="T3" s="138"/>
      <c r="U3" s="9"/>
      <c r="V3" s="177"/>
      <c r="W3" s="132"/>
      <c r="X3" s="133"/>
    </row>
    <row r="4" spans="2:25" ht="16.149999999999999" customHeight="1" thickBot="1" x14ac:dyDescent="0.3">
      <c r="B4" s="12" t="s">
        <v>93</v>
      </c>
      <c r="C4" s="20"/>
      <c r="D4" s="158">
        <f>'Flex Select Prime'!E16</f>
        <v>0</v>
      </c>
      <c r="E4" s="159"/>
      <c r="F4" s="658" t="s">
        <v>177</v>
      </c>
      <c r="G4" s="658"/>
      <c r="H4" s="658"/>
      <c r="I4" s="658"/>
      <c r="J4" s="658"/>
      <c r="K4" s="658"/>
      <c r="L4" s="658"/>
      <c r="M4" s="658"/>
      <c r="N4" s="658"/>
      <c r="O4" s="658"/>
      <c r="P4" s="659"/>
      <c r="Q4" s="142"/>
      <c r="R4" s="103"/>
      <c r="S4" s="103"/>
      <c r="T4" s="103"/>
      <c r="U4" s="181"/>
      <c r="V4" s="178"/>
      <c r="W4" s="152"/>
      <c r="X4" s="153"/>
    </row>
    <row r="5" spans="2:25" ht="19.5" thickBot="1" x14ac:dyDescent="0.3">
      <c r="B5" s="729" t="s">
        <v>35</v>
      </c>
      <c r="C5" s="730"/>
      <c r="D5" s="730"/>
      <c r="E5" s="154"/>
      <c r="F5" s="730" t="s">
        <v>0</v>
      </c>
      <c r="G5" s="730"/>
      <c r="H5" s="730"/>
      <c r="I5" s="730"/>
      <c r="J5" s="730"/>
      <c r="K5" s="730"/>
      <c r="L5" s="730"/>
      <c r="M5" s="730"/>
      <c r="N5" s="730"/>
      <c r="O5" s="730"/>
      <c r="P5" s="154"/>
      <c r="Q5" s="709"/>
      <c r="R5" s="709"/>
      <c r="S5" s="709"/>
      <c r="T5" s="709"/>
      <c r="U5" s="709"/>
      <c r="V5" s="134"/>
      <c r="W5" s="154"/>
      <c r="X5" s="155"/>
    </row>
    <row r="6" spans="2:25" ht="15.75" customHeight="1" thickBot="1" x14ac:dyDescent="0.3">
      <c r="B6" s="7" t="s">
        <v>1</v>
      </c>
      <c r="C6" s="7" t="s">
        <v>130</v>
      </c>
      <c r="D6" s="7" t="s">
        <v>292</v>
      </c>
      <c r="E6" s="150"/>
      <c r="F6" s="8" t="s">
        <v>4</v>
      </c>
      <c r="G6" s="8" t="s">
        <v>62</v>
      </c>
      <c r="H6" s="151" t="s">
        <v>277</v>
      </c>
      <c r="I6" s="98">
        <v>0.6</v>
      </c>
      <c r="J6" s="99">
        <v>0.65</v>
      </c>
      <c r="K6" s="98">
        <v>0.70000000000000018</v>
      </c>
      <c r="L6" s="99">
        <v>0.75000000000000022</v>
      </c>
      <c r="M6" s="98">
        <v>0.80000000000000027</v>
      </c>
      <c r="N6" s="151">
        <v>0.85</v>
      </c>
      <c r="O6" s="406">
        <v>0.9</v>
      </c>
      <c r="P6" s="150"/>
      <c r="Q6" s="675"/>
      <c r="R6" s="675"/>
      <c r="S6" s="675"/>
      <c r="T6" s="675"/>
      <c r="U6" s="675"/>
      <c r="V6" s="675"/>
      <c r="W6" s="675"/>
      <c r="X6" s="676"/>
    </row>
    <row r="7" spans="2:25" ht="15" customHeight="1" thickBot="1" x14ac:dyDescent="0.3">
      <c r="B7" s="279">
        <f>'Flex Select Prime Pricer'!A7-0.001%</f>
        <v>7.1240000000000012E-2</v>
      </c>
      <c r="C7" s="361">
        <f>'Flex Select Prime Pricer'!B7-2.5</f>
        <v>97.635000000000005</v>
      </c>
      <c r="D7" s="361">
        <f>'Flex Select Prime Pricer'!C7-2.5</f>
        <v>97.5</v>
      </c>
      <c r="E7" s="143"/>
      <c r="F7" s="641" t="s">
        <v>5</v>
      </c>
      <c r="G7" s="273" t="s">
        <v>6</v>
      </c>
      <c r="H7" s="950">
        <v>1.375</v>
      </c>
      <c r="I7" s="951">
        <v>1.125</v>
      </c>
      <c r="J7" s="951">
        <v>1</v>
      </c>
      <c r="K7" s="952">
        <v>0.75</v>
      </c>
      <c r="L7" s="952">
        <v>0.625</v>
      </c>
      <c r="M7" s="117">
        <v>0.25</v>
      </c>
      <c r="N7" s="398">
        <v>-1</v>
      </c>
      <c r="O7" s="268">
        <v>-2</v>
      </c>
      <c r="P7" s="135"/>
      <c r="Q7" s="710" t="s">
        <v>95</v>
      </c>
      <c r="R7" s="711"/>
      <c r="S7" s="712"/>
      <c r="T7" s="672">
        <v>102.5</v>
      </c>
      <c r="U7" s="673"/>
      <c r="V7" s="673"/>
      <c r="W7" s="673"/>
      <c r="X7" s="674"/>
    </row>
    <row r="8" spans="2:25" ht="15" customHeight="1" thickBot="1" x14ac:dyDescent="0.3">
      <c r="B8" s="279">
        <f>'Flex Select Prime Pricer'!A8-0.001%</f>
        <v>7.2490000000000013E-2</v>
      </c>
      <c r="C8" s="361">
        <f>'Flex Select Prime Pricer'!B8-2.5</f>
        <v>98.01</v>
      </c>
      <c r="D8" s="361">
        <f>'Flex Select Prime Pricer'!C8-2.5</f>
        <v>97.875</v>
      </c>
      <c r="E8" s="143"/>
      <c r="F8" s="642"/>
      <c r="G8" s="273" t="s">
        <v>7</v>
      </c>
      <c r="H8" s="953">
        <v>1.25</v>
      </c>
      <c r="I8" s="953">
        <v>1</v>
      </c>
      <c r="J8" s="953">
        <v>0.875</v>
      </c>
      <c r="K8" s="954">
        <v>0.625</v>
      </c>
      <c r="L8" s="954">
        <v>0.5</v>
      </c>
      <c r="M8" s="117">
        <v>0</v>
      </c>
      <c r="N8" s="276">
        <v>-1.5</v>
      </c>
      <c r="O8" s="407">
        <v>-2.625</v>
      </c>
      <c r="P8" s="135"/>
      <c r="Q8" s="669" t="s">
        <v>66</v>
      </c>
      <c r="R8" s="670"/>
      <c r="S8" s="670"/>
      <c r="T8" s="670"/>
      <c r="U8" s="670"/>
      <c r="V8" s="670"/>
      <c r="W8" s="670"/>
      <c r="X8" s="671"/>
    </row>
    <row r="9" spans="2:25" ht="15" customHeight="1" thickBot="1" x14ac:dyDescent="0.3">
      <c r="B9" s="279">
        <f>'Flex Select Prime Pricer'!A9-0.001%</f>
        <v>7.3740000000000014E-2</v>
      </c>
      <c r="C9" s="361">
        <f>'Flex Select Prime Pricer'!B9-2.5</f>
        <v>98.322500000000005</v>
      </c>
      <c r="D9" s="361">
        <f>'Flex Select Prime Pricer'!C9-2.5</f>
        <v>98.1875</v>
      </c>
      <c r="E9" s="143"/>
      <c r="F9" s="642"/>
      <c r="G9" s="274" t="s">
        <v>8</v>
      </c>
      <c r="H9" s="951">
        <v>1</v>
      </c>
      <c r="I9" s="953">
        <v>0.875</v>
      </c>
      <c r="J9" s="953">
        <v>0.75</v>
      </c>
      <c r="K9" s="954">
        <v>0.375</v>
      </c>
      <c r="L9" s="954">
        <v>0.125</v>
      </c>
      <c r="M9" s="117">
        <v>-0.125</v>
      </c>
      <c r="N9" s="276">
        <v>-1.625</v>
      </c>
      <c r="O9" s="286" t="s">
        <v>12</v>
      </c>
      <c r="P9" s="135"/>
      <c r="Q9" s="731" t="s">
        <v>314</v>
      </c>
      <c r="R9" s="732"/>
      <c r="S9" s="732"/>
      <c r="T9" s="732"/>
      <c r="U9" s="732"/>
      <c r="V9" s="732"/>
      <c r="W9" s="732"/>
      <c r="X9" s="733"/>
    </row>
    <row r="10" spans="2:25" ht="15" customHeight="1" thickBot="1" x14ac:dyDescent="0.3">
      <c r="B10" s="279">
        <f>'Flex Select Prime Pricer'!A10-0.001%</f>
        <v>7.4990000000000015E-2</v>
      </c>
      <c r="C10" s="361">
        <f>'Flex Select Prime Pricer'!B10-2.5</f>
        <v>98.635000000000005</v>
      </c>
      <c r="D10" s="361">
        <f>'Flex Select Prime Pricer'!C10-2.5</f>
        <v>98.5</v>
      </c>
      <c r="E10" s="143"/>
      <c r="F10" s="642"/>
      <c r="G10" s="273" t="s">
        <v>9</v>
      </c>
      <c r="H10" s="953">
        <v>0.875</v>
      </c>
      <c r="I10" s="954">
        <v>0.625</v>
      </c>
      <c r="J10" s="954">
        <v>0.625</v>
      </c>
      <c r="K10" s="954">
        <v>0.125</v>
      </c>
      <c r="L10" s="954">
        <v>-0.375</v>
      </c>
      <c r="M10" s="117">
        <v>-0.75</v>
      </c>
      <c r="N10" s="276">
        <v>-2.625</v>
      </c>
      <c r="O10" s="286" t="s">
        <v>12</v>
      </c>
      <c r="P10" s="135"/>
      <c r="Q10" s="666" t="s">
        <v>315</v>
      </c>
      <c r="R10" s="667"/>
      <c r="S10" s="667"/>
      <c r="T10" s="667"/>
      <c r="U10" s="667"/>
      <c r="V10" s="667"/>
      <c r="W10" s="667"/>
      <c r="X10" s="668"/>
      <c r="Y10" s="9"/>
    </row>
    <row r="11" spans="2:25" ht="15" customHeight="1" thickBot="1" x14ac:dyDescent="0.3">
      <c r="B11" s="279">
        <f>'Flex Select Prime Pricer'!A11-0.001%</f>
        <v>7.6240000000000016E-2</v>
      </c>
      <c r="C11" s="361">
        <f>'Flex Select Prime Pricer'!B11-2.5</f>
        <v>98.885000000000005</v>
      </c>
      <c r="D11" s="361">
        <f>'Flex Select Prime Pricer'!C11-2.5</f>
        <v>98.75</v>
      </c>
      <c r="E11" s="143"/>
      <c r="F11" s="642"/>
      <c r="G11" s="274" t="s">
        <v>10</v>
      </c>
      <c r="H11" s="953">
        <v>0.625</v>
      </c>
      <c r="I11" s="954">
        <v>0.5</v>
      </c>
      <c r="J11" s="954">
        <v>0.5</v>
      </c>
      <c r="K11" s="954">
        <v>0</v>
      </c>
      <c r="L11" s="954">
        <v>-0.75</v>
      </c>
      <c r="M11" s="117">
        <v>-1.625</v>
      </c>
      <c r="N11" s="287" t="s">
        <v>12</v>
      </c>
      <c r="O11" s="286" t="s">
        <v>12</v>
      </c>
      <c r="P11" s="135"/>
      <c r="Q11" s="666" t="s">
        <v>96</v>
      </c>
      <c r="R11" s="667"/>
      <c r="S11" s="667"/>
      <c r="T11" s="667"/>
      <c r="U11" s="667"/>
      <c r="V11" s="667"/>
      <c r="W11" s="667"/>
      <c r="X11" s="668"/>
      <c r="Y11" s="10"/>
    </row>
    <row r="12" spans="2:25" ht="15" customHeight="1" thickBot="1" x14ac:dyDescent="0.3">
      <c r="B12" s="279">
        <f>'Flex Select Prime Pricer'!A12-0.001%</f>
        <v>7.7490000000000003E-2</v>
      </c>
      <c r="C12" s="361">
        <f>'Flex Select Prime Pricer'!B12-2.5</f>
        <v>99.135000000000005</v>
      </c>
      <c r="D12" s="361">
        <f>'Flex Select Prime Pricer'!C12-2.5</f>
        <v>99</v>
      </c>
      <c r="E12" s="143"/>
      <c r="F12" s="642"/>
      <c r="G12" s="273" t="s">
        <v>11</v>
      </c>
      <c r="H12" s="953">
        <v>0.125</v>
      </c>
      <c r="I12" s="954">
        <v>-0.125</v>
      </c>
      <c r="J12" s="954">
        <v>-0.5</v>
      </c>
      <c r="K12" s="954">
        <v>-1</v>
      </c>
      <c r="L12" s="954">
        <v>-1.875</v>
      </c>
      <c r="M12" s="117">
        <v>-2.875</v>
      </c>
      <c r="N12" s="288" t="s">
        <v>12</v>
      </c>
      <c r="O12" s="286" t="s">
        <v>12</v>
      </c>
      <c r="P12" s="135"/>
      <c r="Q12" s="666" t="s">
        <v>319</v>
      </c>
      <c r="R12" s="667"/>
      <c r="S12" s="667"/>
      <c r="T12" s="667"/>
      <c r="U12" s="667"/>
      <c r="V12" s="667"/>
      <c r="W12" s="667"/>
      <c r="X12" s="668"/>
      <c r="Y12" s="11"/>
    </row>
    <row r="13" spans="2:25" ht="15" customHeight="1" thickBot="1" x14ac:dyDescent="0.3">
      <c r="B13" s="279">
        <f>'Flex Select Prime Pricer'!A13-0.001%</f>
        <v>7.8740000000000004E-2</v>
      </c>
      <c r="C13" s="361">
        <f>'Flex Select Prime Pricer'!B13-2.5</f>
        <v>99.385000000000005</v>
      </c>
      <c r="D13" s="361">
        <f>'Flex Select Prime Pricer'!C13-2.5</f>
        <v>99.25</v>
      </c>
      <c r="E13" s="143"/>
      <c r="F13" s="643"/>
      <c r="G13" s="273" t="s">
        <v>63</v>
      </c>
      <c r="H13" s="953">
        <v>-0.5</v>
      </c>
      <c r="I13" s="954">
        <v>-0.5</v>
      </c>
      <c r="J13" s="954">
        <v>-0.75</v>
      </c>
      <c r="K13" s="954">
        <v>-1.5</v>
      </c>
      <c r="L13" s="954">
        <v>-2.125</v>
      </c>
      <c r="M13" s="289" t="s">
        <v>12</v>
      </c>
      <c r="N13" s="288" t="s">
        <v>12</v>
      </c>
      <c r="O13" s="286" t="s">
        <v>12</v>
      </c>
      <c r="P13" s="135"/>
      <c r="Q13" s="666" t="s">
        <v>67</v>
      </c>
      <c r="R13" s="667"/>
      <c r="S13" s="667"/>
      <c r="T13" s="667"/>
      <c r="U13" s="667"/>
      <c r="V13" s="667"/>
      <c r="W13" s="667"/>
      <c r="X13" s="668"/>
      <c r="Y13" s="11"/>
    </row>
    <row r="14" spans="2:25" ht="15" customHeight="1" thickBot="1" x14ac:dyDescent="0.3">
      <c r="B14" s="279">
        <f>'Flex Select Prime Pricer'!A14-0.001%</f>
        <v>7.9990000000000006E-2</v>
      </c>
      <c r="C14" s="361">
        <f>'Flex Select Prime Pricer'!B14-2.5</f>
        <v>99.635000000000005</v>
      </c>
      <c r="D14" s="361">
        <f>'Flex Select Prime Pricer'!C14-2.5</f>
        <v>99.5</v>
      </c>
      <c r="E14" s="143"/>
      <c r="F14" s="644" t="s">
        <v>178</v>
      </c>
      <c r="G14" s="275" t="s">
        <v>6</v>
      </c>
      <c r="H14" s="950">
        <v>1.125</v>
      </c>
      <c r="I14" s="951">
        <v>1</v>
      </c>
      <c r="J14" s="951">
        <v>0.875</v>
      </c>
      <c r="K14" s="952">
        <v>0.75</v>
      </c>
      <c r="L14" s="954">
        <v>0.625</v>
      </c>
      <c r="M14" s="117">
        <v>0.125</v>
      </c>
      <c r="N14" s="276">
        <v>-1.125</v>
      </c>
      <c r="O14" s="147">
        <v>-2.25</v>
      </c>
      <c r="P14" s="135"/>
      <c r="Q14" s="669" t="s">
        <v>68</v>
      </c>
      <c r="R14" s="670"/>
      <c r="S14" s="670"/>
      <c r="T14" s="670"/>
      <c r="U14" s="670"/>
      <c r="V14" s="670"/>
      <c r="W14" s="670"/>
      <c r="X14" s="671"/>
      <c r="Y14" s="11"/>
    </row>
    <row r="15" spans="2:25" ht="15" customHeight="1" thickBot="1" x14ac:dyDescent="0.3">
      <c r="B15" s="279">
        <f>'Flex Select Prime Pricer'!A15-0.001%</f>
        <v>8.1240000000000007E-2</v>
      </c>
      <c r="C15" s="361">
        <f>'Flex Select Prime Pricer'!B15-2.5</f>
        <v>99.885000000000005</v>
      </c>
      <c r="D15" s="361">
        <f>'Flex Select Prime Pricer'!C15-2.5</f>
        <v>99.75</v>
      </c>
      <c r="E15" s="143"/>
      <c r="F15" s="645"/>
      <c r="G15" s="273" t="s">
        <v>7</v>
      </c>
      <c r="H15" s="953">
        <v>1</v>
      </c>
      <c r="I15" s="953">
        <v>0.875</v>
      </c>
      <c r="J15" s="953">
        <v>0.75</v>
      </c>
      <c r="K15" s="954">
        <v>0.625</v>
      </c>
      <c r="L15" s="954">
        <v>0.5</v>
      </c>
      <c r="M15" s="117">
        <v>-0.125</v>
      </c>
      <c r="N15" s="276">
        <v>-1.75</v>
      </c>
      <c r="O15" s="147">
        <v>-3</v>
      </c>
      <c r="P15" s="135"/>
      <c r="Q15" s="677" t="s">
        <v>69</v>
      </c>
      <c r="R15" s="678"/>
      <c r="S15" s="678"/>
      <c r="T15" s="678"/>
      <c r="U15" s="678"/>
      <c r="V15" s="678"/>
      <c r="W15" s="678"/>
      <c r="X15" s="679"/>
      <c r="Y15" s="11"/>
    </row>
    <row r="16" spans="2:25" ht="15" customHeight="1" thickBot="1" x14ac:dyDescent="0.3">
      <c r="B16" s="279">
        <f>'Flex Select Prime Pricer'!A16-0.001%</f>
        <v>8.2490000000000008E-2</v>
      </c>
      <c r="C16" s="361">
        <f>'Flex Select Prime Pricer'!B16-2.5</f>
        <v>100.13500000000001</v>
      </c>
      <c r="D16" s="361">
        <f>'Flex Select Prime Pricer'!C16-2.5</f>
        <v>100</v>
      </c>
      <c r="E16" s="143"/>
      <c r="F16" s="645"/>
      <c r="G16" s="274" t="s">
        <v>8</v>
      </c>
      <c r="H16" s="951">
        <v>0.875</v>
      </c>
      <c r="I16" s="953">
        <v>0.75</v>
      </c>
      <c r="J16" s="955">
        <v>0.625</v>
      </c>
      <c r="K16" s="954">
        <v>0.375</v>
      </c>
      <c r="L16" s="954">
        <v>0</v>
      </c>
      <c r="M16" s="117">
        <v>-0.375</v>
      </c>
      <c r="N16" s="276">
        <v>-2</v>
      </c>
      <c r="O16" s="286" t="s">
        <v>12</v>
      </c>
      <c r="P16" s="135"/>
      <c r="Q16" s="686" t="s">
        <v>70</v>
      </c>
      <c r="R16" s="687"/>
      <c r="S16" s="688"/>
      <c r="T16" s="725">
        <v>6.25E-2</v>
      </c>
      <c r="U16" s="726"/>
      <c r="V16" s="726"/>
      <c r="W16" s="726"/>
      <c r="X16" s="727"/>
      <c r="Y16" s="11"/>
    </row>
    <row r="17" spans="2:25" ht="15" customHeight="1" thickBot="1" x14ac:dyDescent="0.3">
      <c r="B17" s="279">
        <f>'Flex Select Prime Pricer'!A17-0.001%</f>
        <v>8.3740000000000009E-2</v>
      </c>
      <c r="C17" s="361">
        <f>'Flex Select Prime Pricer'!B17-2.5</f>
        <v>100.319</v>
      </c>
      <c r="D17" s="361">
        <f>'Flex Select Prime Pricer'!C17-2.5</f>
        <v>100.25</v>
      </c>
      <c r="E17" s="143"/>
      <c r="F17" s="645"/>
      <c r="G17" s="273" t="s">
        <v>9</v>
      </c>
      <c r="H17" s="953">
        <v>0.75</v>
      </c>
      <c r="I17" s="954">
        <v>0.625</v>
      </c>
      <c r="J17" s="954">
        <v>0.5</v>
      </c>
      <c r="K17" s="954">
        <v>0.125</v>
      </c>
      <c r="L17" s="954">
        <v>-0.25</v>
      </c>
      <c r="M17" s="117">
        <v>-1</v>
      </c>
      <c r="N17" s="276">
        <v>-3</v>
      </c>
      <c r="O17" s="286" t="s">
        <v>12</v>
      </c>
      <c r="P17" s="135"/>
      <c r="Q17" s="686" t="s">
        <v>71</v>
      </c>
      <c r="R17" s="687"/>
      <c r="S17" s="687"/>
      <c r="T17" s="728">
        <v>0</v>
      </c>
      <c r="U17" s="726"/>
      <c r="V17" s="726"/>
      <c r="W17" s="726"/>
      <c r="X17" s="727"/>
      <c r="Y17" s="10"/>
    </row>
    <row r="18" spans="2:25" ht="16.5" thickBot="1" x14ac:dyDescent="0.3">
      <c r="B18" s="279">
        <f>'Flex Select Prime Pricer'!A18-0.001%</f>
        <v>8.499000000000001E-2</v>
      </c>
      <c r="C18" s="361">
        <f>'Flex Select Prime Pricer'!B18-2.5</f>
        <v>100.539</v>
      </c>
      <c r="D18" s="361">
        <f>'Flex Select Prime Pricer'!C18-2.5</f>
        <v>100.5</v>
      </c>
      <c r="E18" s="143"/>
      <c r="F18" s="645"/>
      <c r="G18" s="274" t="s">
        <v>10</v>
      </c>
      <c r="H18" s="953">
        <v>0.625</v>
      </c>
      <c r="I18" s="954">
        <v>0.5</v>
      </c>
      <c r="J18" s="954">
        <v>0.375</v>
      </c>
      <c r="K18" s="954">
        <v>0</v>
      </c>
      <c r="L18" s="954">
        <v>-1</v>
      </c>
      <c r="M18" s="117">
        <v>-2.125</v>
      </c>
      <c r="N18" s="287" t="s">
        <v>12</v>
      </c>
      <c r="O18" s="286" t="s">
        <v>12</v>
      </c>
      <c r="P18" s="135"/>
      <c r="Q18" s="686" t="s">
        <v>92</v>
      </c>
      <c r="R18" s="687"/>
      <c r="S18" s="688"/>
      <c r="T18" s="725">
        <v>-0.15</v>
      </c>
      <c r="U18" s="726"/>
      <c r="V18" s="726"/>
      <c r="W18" s="726"/>
      <c r="X18" s="727"/>
    </row>
    <row r="19" spans="2:25" ht="19.5" thickBot="1" x14ac:dyDescent="0.3">
      <c r="B19" s="279">
        <f>'Flex Select Prime Pricer'!A19-0.001%</f>
        <v>8.6240000000000011E-2</v>
      </c>
      <c r="C19" s="361">
        <f>'Flex Select Prime Pricer'!B19-2.5</f>
        <v>100.789</v>
      </c>
      <c r="D19" s="361">
        <f>'Flex Select Prime Pricer'!C19-2.5</f>
        <v>100.75</v>
      </c>
      <c r="E19" s="143"/>
      <c r="F19" s="645"/>
      <c r="G19" s="273" t="s">
        <v>11</v>
      </c>
      <c r="H19" s="408">
        <v>0.125</v>
      </c>
      <c r="I19" s="117">
        <v>-0.125</v>
      </c>
      <c r="J19" s="117">
        <v>-0.5</v>
      </c>
      <c r="K19" s="117">
        <v>-1</v>
      </c>
      <c r="L19" s="117">
        <v>-2.125</v>
      </c>
      <c r="M19" s="117">
        <v>-3.375</v>
      </c>
      <c r="N19" s="288" t="s">
        <v>12</v>
      </c>
      <c r="O19" s="286" t="s">
        <v>12</v>
      </c>
      <c r="P19" s="135"/>
      <c r="Q19" s="734" t="s">
        <v>72</v>
      </c>
      <c r="R19" s="735"/>
      <c r="S19" s="735"/>
      <c r="T19" s="735"/>
      <c r="U19" s="735"/>
      <c r="V19" s="735"/>
      <c r="W19" s="735"/>
      <c r="X19" s="736"/>
    </row>
    <row r="20" spans="2:25" ht="15" customHeight="1" thickBot="1" x14ac:dyDescent="0.3">
      <c r="B20" s="279">
        <f>'Flex Select Prime Pricer'!A20-0.001%</f>
        <v>8.7490000000000012E-2</v>
      </c>
      <c r="C20" s="361">
        <f>'Flex Select Prime Pricer'!B20-2.5</f>
        <v>101.039</v>
      </c>
      <c r="D20" s="361">
        <f>'Flex Select Prime Pricer'!C20-2.5</f>
        <v>101</v>
      </c>
      <c r="E20" s="143"/>
      <c r="F20" s="646"/>
      <c r="G20" s="273" t="s">
        <v>63</v>
      </c>
      <c r="H20" s="276">
        <v>-0.5</v>
      </c>
      <c r="I20" s="117">
        <v>-0.5</v>
      </c>
      <c r="J20" s="117">
        <v>-0.75</v>
      </c>
      <c r="K20" s="117">
        <v>-1.625</v>
      </c>
      <c r="L20" s="117">
        <v>-2.75</v>
      </c>
      <c r="M20" s="395" t="s">
        <v>12</v>
      </c>
      <c r="N20" s="288" t="s">
        <v>12</v>
      </c>
      <c r="O20" s="286" t="s">
        <v>12</v>
      </c>
      <c r="P20" s="135"/>
      <c r="Q20" s="686" t="s">
        <v>73</v>
      </c>
      <c r="R20" s="687"/>
      <c r="S20" s="688"/>
      <c r="T20" s="725">
        <v>-0.25</v>
      </c>
      <c r="U20" s="726"/>
      <c r="V20" s="726"/>
      <c r="W20" s="726"/>
      <c r="X20" s="727"/>
    </row>
    <row r="21" spans="2:25" ht="15" customHeight="1" thickBot="1" x14ac:dyDescent="0.3">
      <c r="B21" s="279">
        <f>'Flex Select Prime Pricer'!A21-0.001%</f>
        <v>8.8740000000000013E-2</v>
      </c>
      <c r="C21" s="361">
        <f>'Flex Select Prime Pricer'!B21-2.5</f>
        <v>101.289</v>
      </c>
      <c r="D21" s="361">
        <f>'Flex Select Prime Pricer'!C21-2.5</f>
        <v>101.25</v>
      </c>
      <c r="E21" s="143"/>
      <c r="F21" s="145" t="s">
        <v>41</v>
      </c>
      <c r="G21" s="144"/>
      <c r="H21" s="144"/>
      <c r="I21" s="144"/>
      <c r="J21" s="144"/>
      <c r="K21" s="647"/>
      <c r="L21" s="648"/>
      <c r="M21" s="648"/>
      <c r="N21" s="648"/>
      <c r="O21" s="649"/>
      <c r="P21" s="135"/>
      <c r="Q21" s="686" t="s">
        <v>70</v>
      </c>
      <c r="R21" s="687"/>
      <c r="S21" s="688"/>
      <c r="T21" s="725">
        <v>-0.375</v>
      </c>
      <c r="U21" s="726"/>
      <c r="V21" s="726"/>
      <c r="W21" s="726"/>
      <c r="X21" s="727"/>
    </row>
    <row r="22" spans="2:25" ht="15" customHeight="1" thickBot="1" x14ac:dyDescent="0.3">
      <c r="B22" s="279">
        <f>'Flex Select Prime Pricer'!A22-0.001%</f>
        <v>8.9990000000000001E-2</v>
      </c>
      <c r="C22" s="361">
        <f>'Flex Select Prime Pricer'!B22-2.5</f>
        <v>101.539</v>
      </c>
      <c r="D22" s="361">
        <f>'Flex Select Prime Pricer'!C22-2.5</f>
        <v>101.5</v>
      </c>
      <c r="E22" s="143"/>
      <c r="F22" s="146"/>
      <c r="G22" s="135"/>
      <c r="H22" s="135"/>
      <c r="I22" s="135"/>
      <c r="J22" s="135"/>
      <c r="K22" s="650"/>
      <c r="L22" s="651"/>
      <c r="M22" s="651"/>
      <c r="N22" s="651"/>
      <c r="O22" s="652"/>
      <c r="P22" s="135"/>
      <c r="Q22" s="686" t="s">
        <v>74</v>
      </c>
      <c r="R22" s="687"/>
      <c r="S22" s="688"/>
      <c r="T22" s="692">
        <v>-0.25</v>
      </c>
      <c r="U22" s="693"/>
      <c r="V22" s="693"/>
      <c r="W22" s="693"/>
      <c r="X22" s="694"/>
    </row>
    <row r="23" spans="2:25" ht="16.5" thickBot="1" x14ac:dyDescent="0.3">
      <c r="B23" s="279">
        <f>'Flex Select Prime Pricer'!A23-0.001%</f>
        <v>9.1240000000000002E-2</v>
      </c>
      <c r="C23" s="361">
        <f>'Flex Select Prime Pricer'!B23-2.5</f>
        <v>101.7265</v>
      </c>
      <c r="D23" s="361">
        <f>'Flex Select Prime Pricer'!C23-2.5</f>
        <v>101.6875</v>
      </c>
      <c r="E23" s="143"/>
      <c r="F23" s="719" t="s">
        <v>13</v>
      </c>
      <c r="G23" s="720"/>
      <c r="H23" s="720"/>
      <c r="I23" s="720"/>
      <c r="J23" s="720"/>
      <c r="K23" s="720"/>
      <c r="L23" s="720"/>
      <c r="M23" s="720"/>
      <c r="N23" s="720"/>
      <c r="O23" s="721"/>
      <c r="P23" s="135"/>
      <c r="Q23" s="695" t="s">
        <v>75</v>
      </c>
      <c r="R23" s="638"/>
      <c r="S23" s="638"/>
      <c r="T23" s="638"/>
      <c r="U23" s="638"/>
      <c r="V23" s="638"/>
      <c r="W23" s="638"/>
      <c r="X23" s="696"/>
    </row>
    <row r="24" spans="2:25" ht="15" customHeight="1" thickBot="1" x14ac:dyDescent="0.3">
      <c r="B24" s="279">
        <f>'Flex Select Prime Pricer'!A24-0.001%</f>
        <v>9.2490000000000003E-2</v>
      </c>
      <c r="C24" s="361">
        <f>'Flex Select Prime Pricer'!B24-2.5</f>
        <v>101.914</v>
      </c>
      <c r="D24" s="361">
        <f>'Flex Select Prime Pricer'!C24-2.5</f>
        <v>101.875</v>
      </c>
      <c r="E24" s="143"/>
      <c r="F24" s="12"/>
      <c r="G24" s="13"/>
      <c r="H24" s="99" t="s">
        <v>277</v>
      </c>
      <c r="I24" s="98" t="s">
        <v>207</v>
      </c>
      <c r="J24" s="99">
        <v>0.65000000000000013</v>
      </c>
      <c r="K24" s="98">
        <v>0.70000000000000018</v>
      </c>
      <c r="L24" s="99">
        <v>0.75000000000000022</v>
      </c>
      <c r="M24" s="98">
        <v>0.80000000000000027</v>
      </c>
      <c r="N24" s="99">
        <v>0.85</v>
      </c>
      <c r="O24" s="100">
        <v>0.9</v>
      </c>
      <c r="P24" s="135"/>
      <c r="Q24" s="689" t="s">
        <v>320</v>
      </c>
      <c r="R24" s="690"/>
      <c r="S24" s="690"/>
      <c r="T24" s="690"/>
      <c r="U24" s="690"/>
      <c r="V24" s="690"/>
      <c r="W24" s="690"/>
      <c r="X24" s="691"/>
    </row>
    <row r="25" spans="2:25" ht="15" customHeight="1" thickBot="1" x14ac:dyDescent="0.3">
      <c r="B25" s="279">
        <f>'Flex Select Prime Pricer'!A25-0.001%</f>
        <v>9.3740000000000004E-2</v>
      </c>
      <c r="C25" s="361">
        <f>'Flex Select Prime Pricer'!B25-2.5</f>
        <v>102.1015</v>
      </c>
      <c r="D25" s="361">
        <f>'Flex Select Prime Pricer'!C25-2.5</f>
        <v>102.0625</v>
      </c>
      <c r="E25" s="143"/>
      <c r="F25" s="653" t="s">
        <v>36</v>
      </c>
      <c r="G25" s="370" t="s">
        <v>278</v>
      </c>
      <c r="H25" s="373">
        <v>0</v>
      </c>
      <c r="I25" s="373">
        <v>0</v>
      </c>
      <c r="J25" s="373">
        <v>0</v>
      </c>
      <c r="K25" s="373">
        <v>0</v>
      </c>
      <c r="L25" s="373">
        <v>-0.125</v>
      </c>
      <c r="M25" s="281">
        <v>-0.125</v>
      </c>
      <c r="N25" s="281">
        <v>-0.375</v>
      </c>
      <c r="O25" s="281">
        <v>-0.5</v>
      </c>
      <c r="P25" s="135"/>
      <c r="Q25" s="689" t="s">
        <v>94</v>
      </c>
      <c r="R25" s="690"/>
      <c r="S25" s="690"/>
      <c r="T25" s="690"/>
      <c r="U25" s="690"/>
      <c r="V25" s="690"/>
      <c r="W25" s="690"/>
      <c r="X25" s="691"/>
    </row>
    <row r="26" spans="2:25" ht="16.5" thickBot="1" x14ac:dyDescent="0.3">
      <c r="B26" s="279">
        <f>'Flex Select Prime Pricer'!A26-0.001%</f>
        <v>9.4990000000000005E-2</v>
      </c>
      <c r="C26" s="361">
        <f>'Flex Select Prime Pricer'!B26-2.5</f>
        <v>102.25775</v>
      </c>
      <c r="D26" s="361">
        <f>'Flex Select Prime Pricer'!C26-2.5</f>
        <v>102.21875</v>
      </c>
      <c r="E26" s="143"/>
      <c r="F26" s="654"/>
      <c r="G26" s="371" t="s">
        <v>297</v>
      </c>
      <c r="H26" s="292">
        <v>-0.25</v>
      </c>
      <c r="I26" s="292">
        <v>-0.375</v>
      </c>
      <c r="J26" s="292">
        <v>-0.5</v>
      </c>
      <c r="K26" s="292">
        <v>-0.625</v>
      </c>
      <c r="L26" s="292">
        <v>-0.75</v>
      </c>
      <c r="M26" s="292">
        <v>-0.875</v>
      </c>
      <c r="N26" s="377" t="s">
        <v>12</v>
      </c>
      <c r="O26" s="377" t="s">
        <v>12</v>
      </c>
      <c r="P26" s="135"/>
      <c r="Q26" s="697" t="s">
        <v>77</v>
      </c>
      <c r="R26" s="698"/>
      <c r="S26" s="698"/>
      <c r="T26" s="698"/>
      <c r="U26" s="698"/>
      <c r="V26" s="698"/>
      <c r="W26" s="698"/>
      <c r="X26" s="699"/>
    </row>
    <row r="27" spans="2:25" ht="16.5" thickBot="1" x14ac:dyDescent="0.3">
      <c r="B27" s="279">
        <f>'Flex Select Prime Pricer'!A27-0.001%</f>
        <v>9.6240000000000006E-2</v>
      </c>
      <c r="C27" s="361">
        <f>'Flex Select Prime Pricer'!B27-2.5</f>
        <v>102.414</v>
      </c>
      <c r="D27" s="361">
        <f>'Flex Select Prime Pricer'!C27-2.5</f>
        <v>102.375</v>
      </c>
      <c r="E27" s="143"/>
      <c r="F27" s="654"/>
      <c r="G27" s="371" t="s">
        <v>295</v>
      </c>
      <c r="H27" s="292">
        <v>-0.625</v>
      </c>
      <c r="I27" s="292">
        <v>-0.75</v>
      </c>
      <c r="J27" s="292">
        <v>-0.875</v>
      </c>
      <c r="K27" s="292">
        <v>-1</v>
      </c>
      <c r="L27" s="292">
        <v>-1.125</v>
      </c>
      <c r="M27" s="292">
        <v>-1.25</v>
      </c>
      <c r="N27" s="377" t="s">
        <v>12</v>
      </c>
      <c r="O27" s="293" t="s">
        <v>12</v>
      </c>
      <c r="P27" s="135"/>
      <c r="Q27" s="680" t="s">
        <v>78</v>
      </c>
      <c r="R27" s="681"/>
      <c r="S27" s="681"/>
      <c r="T27" s="681"/>
      <c r="U27" s="681"/>
      <c r="V27" s="681"/>
      <c r="W27" s="681"/>
      <c r="X27" s="682"/>
    </row>
    <row r="28" spans="2:25" ht="15" customHeight="1" thickBot="1" x14ac:dyDescent="0.3">
      <c r="B28" s="279">
        <f>'Flex Select Prime Pricer'!A28-0.001%</f>
        <v>9.7490000000000007E-2</v>
      </c>
      <c r="C28" s="361">
        <f>'Flex Select Prime Pricer'!B28-2.5</f>
        <v>102.57025</v>
      </c>
      <c r="D28" s="361">
        <f>'Flex Select Prime Pricer'!C28-2.5</f>
        <v>102.53125</v>
      </c>
      <c r="E28" s="143"/>
      <c r="F28" s="655"/>
      <c r="G28" s="371" t="s">
        <v>296</v>
      </c>
      <c r="H28" s="292">
        <v>-1.125</v>
      </c>
      <c r="I28" s="292">
        <v>-1.25</v>
      </c>
      <c r="J28" s="292">
        <v>-1.375</v>
      </c>
      <c r="K28" s="292">
        <v>-1.5</v>
      </c>
      <c r="L28" s="292">
        <v>-1.625</v>
      </c>
      <c r="M28" s="292">
        <v>-1.75</v>
      </c>
      <c r="N28" s="377" t="s">
        <v>12</v>
      </c>
      <c r="O28" s="293" t="s">
        <v>12</v>
      </c>
      <c r="P28" s="135"/>
      <c r="Q28" s="680" t="s">
        <v>91</v>
      </c>
      <c r="R28" s="681"/>
      <c r="S28" s="681"/>
      <c r="T28" s="681"/>
      <c r="U28" s="681"/>
      <c r="V28" s="681"/>
      <c r="W28" s="681"/>
      <c r="X28" s="682"/>
    </row>
    <row r="29" spans="2:25" ht="15" customHeight="1" thickBot="1" x14ac:dyDescent="0.3">
      <c r="B29" s="279">
        <f>'Flex Select Prime Pricer'!A29-0.001%</f>
        <v>9.8740000000000008E-2</v>
      </c>
      <c r="C29" s="361">
        <f>'Flex Select Prime Pricer'!B29-2.5</f>
        <v>102.7265</v>
      </c>
      <c r="D29" s="361">
        <f>'Flex Select Prime Pricer'!C29-2.5</f>
        <v>102.6875</v>
      </c>
      <c r="E29" s="143"/>
      <c r="F29" s="653" t="s">
        <v>16</v>
      </c>
      <c r="G29" s="138" t="s">
        <v>42</v>
      </c>
      <c r="H29" s="292">
        <v>-0.75</v>
      </c>
      <c r="I29" s="292">
        <v>-0.875</v>
      </c>
      <c r="J29" s="292">
        <v>-0.875</v>
      </c>
      <c r="K29" s="292">
        <v>-1</v>
      </c>
      <c r="L29" s="292">
        <v>-1</v>
      </c>
      <c r="M29" s="292">
        <v>-1</v>
      </c>
      <c r="N29" s="292">
        <v>-1.25</v>
      </c>
      <c r="O29" s="293" t="s">
        <v>12</v>
      </c>
      <c r="P29" s="135"/>
      <c r="Q29" s="680" t="s">
        <v>80</v>
      </c>
      <c r="R29" s="681"/>
      <c r="S29" s="681"/>
      <c r="T29" s="681"/>
      <c r="U29" s="681"/>
      <c r="V29" s="681"/>
      <c r="W29" s="681"/>
      <c r="X29" s="682"/>
    </row>
    <row r="30" spans="2:25" ht="15" customHeight="1" thickBot="1" x14ac:dyDescent="0.3">
      <c r="B30" s="279">
        <f>'Flex Select Prime Pricer'!A30-0.001%</f>
        <v>9.9990000000000009E-2</v>
      </c>
      <c r="C30" s="361">
        <f>'Flex Select Prime Pricer'!B30-2.5</f>
        <v>102.88275</v>
      </c>
      <c r="D30" s="361">
        <f>'Flex Select Prime Pricer'!C30-2.5</f>
        <v>102.84375</v>
      </c>
      <c r="E30" s="143"/>
      <c r="F30" s="654"/>
      <c r="G30" s="101" t="s">
        <v>43</v>
      </c>
      <c r="H30" s="292">
        <v>-0.5</v>
      </c>
      <c r="I30" s="292">
        <v>-0.75</v>
      </c>
      <c r="J30" s="292">
        <v>-0.75</v>
      </c>
      <c r="K30" s="292">
        <v>-0.75</v>
      </c>
      <c r="L30" s="292">
        <v>-1</v>
      </c>
      <c r="M30" s="292">
        <v>-1</v>
      </c>
      <c r="N30" s="292">
        <v>-1</v>
      </c>
      <c r="O30" s="292">
        <v>-1.25</v>
      </c>
      <c r="P30" s="135"/>
      <c r="Q30" s="683" t="s">
        <v>81</v>
      </c>
      <c r="R30" s="684"/>
      <c r="S30" s="684"/>
      <c r="T30" s="684"/>
      <c r="U30" s="684"/>
      <c r="V30" s="684"/>
      <c r="W30" s="684"/>
      <c r="X30" s="685"/>
    </row>
    <row r="31" spans="2:25" ht="16.5" thickBot="1" x14ac:dyDescent="0.3">
      <c r="B31" s="279">
        <f>'Flex Select Prime Pricer'!A31-0.001%</f>
        <v>0.10124000000000001</v>
      </c>
      <c r="C31" s="361">
        <f>'Flex Select Prime Pricer'!B31-2.5</f>
        <v>103.039</v>
      </c>
      <c r="D31" s="361">
        <f>'Flex Select Prime Pricer'!C31-2.5</f>
        <v>103</v>
      </c>
      <c r="E31" s="143"/>
      <c r="F31" s="654"/>
      <c r="G31" s="138" t="s">
        <v>18</v>
      </c>
      <c r="H31" s="292">
        <v>0</v>
      </c>
      <c r="I31" s="292">
        <v>0</v>
      </c>
      <c r="J31" s="292">
        <v>0</v>
      </c>
      <c r="K31" s="292">
        <v>0</v>
      </c>
      <c r="L31" s="292">
        <v>0</v>
      </c>
      <c r="M31" s="292">
        <v>0</v>
      </c>
      <c r="N31" s="292">
        <v>0</v>
      </c>
      <c r="O31" s="292">
        <v>0</v>
      </c>
      <c r="P31" s="135"/>
      <c r="Q31" s="663" t="s">
        <v>82</v>
      </c>
      <c r="R31" s="664"/>
      <c r="S31" s="664"/>
      <c r="T31" s="664"/>
      <c r="U31" s="664"/>
      <c r="V31" s="664"/>
      <c r="W31" s="664"/>
      <c r="X31" s="665"/>
    </row>
    <row r="32" spans="2:25" ht="15" customHeight="1" thickBot="1" x14ac:dyDescent="0.3">
      <c r="B32" s="279">
        <f>'Flex Select Prime Pricer'!A32-0.001%</f>
        <v>0.10249000000000001</v>
      </c>
      <c r="C32" s="361">
        <f>'Flex Select Prime Pricer'!B32-2.5</f>
        <v>103.19525</v>
      </c>
      <c r="D32" s="361">
        <f>'Flex Select Prime Pricer'!C32-2.5</f>
        <v>103.15625</v>
      </c>
      <c r="E32" s="143"/>
      <c r="F32" s="654"/>
      <c r="G32" s="101" t="s">
        <v>19</v>
      </c>
      <c r="H32" s="292">
        <v>0</v>
      </c>
      <c r="I32" s="292">
        <v>0</v>
      </c>
      <c r="J32" s="292">
        <v>0</v>
      </c>
      <c r="K32" s="292">
        <v>0</v>
      </c>
      <c r="L32" s="292">
        <v>0</v>
      </c>
      <c r="M32" s="292">
        <v>0</v>
      </c>
      <c r="N32" s="292">
        <v>0</v>
      </c>
      <c r="O32" s="292">
        <v>0</v>
      </c>
      <c r="P32" s="135"/>
      <c r="Q32" s="660" t="s">
        <v>288</v>
      </c>
      <c r="R32" s="661"/>
      <c r="S32" s="661"/>
      <c r="T32" s="661"/>
      <c r="U32" s="661"/>
      <c r="V32" s="661"/>
      <c r="W32" s="661"/>
      <c r="X32" s="662"/>
    </row>
    <row r="33" spans="2:24" ht="16.5" thickBot="1" x14ac:dyDescent="0.3">
      <c r="B33" s="279">
        <f>'Flex Select Prime Pricer'!A33-0.001%</f>
        <v>0.10374000000000001</v>
      </c>
      <c r="C33" s="361">
        <f>'Flex Select Prime Pricer'!B33-2.5</f>
        <v>103.3515</v>
      </c>
      <c r="D33" s="361">
        <f>'Flex Select Prime Pricer'!C33-2.5</f>
        <v>103.3125</v>
      </c>
      <c r="E33" s="143"/>
      <c r="F33" s="654"/>
      <c r="G33" s="138" t="s">
        <v>20</v>
      </c>
      <c r="H33" s="292">
        <v>0.25</v>
      </c>
      <c r="I33" s="292">
        <v>0.25</v>
      </c>
      <c r="J33" s="292">
        <v>0.25</v>
      </c>
      <c r="K33" s="292">
        <v>0.25</v>
      </c>
      <c r="L33" s="292">
        <v>0</v>
      </c>
      <c r="M33" s="292">
        <v>0</v>
      </c>
      <c r="N33" s="292">
        <v>0</v>
      </c>
      <c r="O33" s="292">
        <v>-0.5</v>
      </c>
      <c r="P33" s="135"/>
      <c r="Q33" s="660" t="s">
        <v>83</v>
      </c>
      <c r="R33" s="661"/>
      <c r="S33" s="661"/>
      <c r="T33" s="661"/>
      <c r="U33" s="661"/>
      <c r="V33" s="661"/>
      <c r="W33" s="661"/>
      <c r="X33" s="662"/>
    </row>
    <row r="34" spans="2:24" ht="16.5" thickBot="1" x14ac:dyDescent="0.3">
      <c r="B34" s="279">
        <f>'Flex Select Prime Pricer'!A34-0.001%</f>
        <v>0.10499000000000001</v>
      </c>
      <c r="C34" s="361">
        <f>'Flex Select Prime Pricer'!B34-2.5</f>
        <v>103.50775</v>
      </c>
      <c r="D34" s="361">
        <f>'Flex Select Prime Pricer'!C34-2.5</f>
        <v>103.46875</v>
      </c>
      <c r="E34" s="135"/>
      <c r="F34" s="654"/>
      <c r="G34" s="101" t="s">
        <v>21</v>
      </c>
      <c r="H34" s="292">
        <v>0.25</v>
      </c>
      <c r="I34" s="292">
        <v>0.25</v>
      </c>
      <c r="J34" s="292">
        <v>0.25</v>
      </c>
      <c r="K34" s="292">
        <v>0.25</v>
      </c>
      <c r="L34" s="292">
        <v>0</v>
      </c>
      <c r="M34" s="292">
        <v>0</v>
      </c>
      <c r="N34" s="292">
        <v>0</v>
      </c>
      <c r="O34" s="292">
        <v>-1.25</v>
      </c>
      <c r="P34" s="135"/>
      <c r="Q34" s="663" t="s">
        <v>85</v>
      </c>
      <c r="R34" s="664"/>
      <c r="S34" s="664"/>
      <c r="T34" s="664"/>
      <c r="U34" s="664"/>
      <c r="V34" s="664"/>
      <c r="W34" s="664"/>
      <c r="X34" s="665"/>
    </row>
    <row r="35" spans="2:24" ht="15" customHeight="1" thickBot="1" x14ac:dyDescent="0.3">
      <c r="B35" s="279">
        <f>'Flex Select Prime Pricer'!A35-0.001%</f>
        <v>0.10624000000000001</v>
      </c>
      <c r="C35" s="361">
        <f>'Flex Select Prime Pricer'!B35-2.5</f>
        <v>103.664</v>
      </c>
      <c r="D35" s="361">
        <f>'Flex Select Prime Pricer'!C35-2.5</f>
        <v>103.625</v>
      </c>
      <c r="E35" s="135"/>
      <c r="F35" s="654"/>
      <c r="G35" s="138" t="s">
        <v>37</v>
      </c>
      <c r="H35" s="292">
        <v>0</v>
      </c>
      <c r="I35" s="292">
        <v>0</v>
      </c>
      <c r="J35" s="292">
        <v>0</v>
      </c>
      <c r="K35" s="292">
        <v>0</v>
      </c>
      <c r="L35" s="372">
        <v>-0.25</v>
      </c>
      <c r="M35" s="372">
        <v>-0.75</v>
      </c>
      <c r="N35" s="292">
        <v>-1</v>
      </c>
      <c r="O35" s="293" t="s">
        <v>12</v>
      </c>
      <c r="P35" s="135"/>
      <c r="Q35" s="660" t="s">
        <v>318</v>
      </c>
      <c r="R35" s="661"/>
      <c r="S35" s="661"/>
      <c r="T35" s="661"/>
      <c r="U35" s="661"/>
      <c r="V35" s="661"/>
      <c r="W35" s="661"/>
      <c r="X35" s="662"/>
    </row>
    <row r="36" spans="2:24" ht="16.149999999999999" customHeight="1" thickBot="1" x14ac:dyDescent="0.3">
      <c r="B36" s="279">
        <f>'Flex Select Prime Pricer'!A36-0.001%</f>
        <v>0.10749000000000002</v>
      </c>
      <c r="C36" s="361">
        <f>'Flex Select Prime Pricer'!B36-2.5</f>
        <v>103.82025</v>
      </c>
      <c r="D36" s="361">
        <f>'Flex Select Prime Pricer'!C36-2.5</f>
        <v>103.78125</v>
      </c>
      <c r="E36" s="135"/>
      <c r="F36" s="654"/>
      <c r="G36" s="101" t="s">
        <v>38</v>
      </c>
      <c r="H36" s="372">
        <v>-0.125</v>
      </c>
      <c r="I36" s="372">
        <v>-0.25</v>
      </c>
      <c r="J36" s="372">
        <v>-0.25</v>
      </c>
      <c r="K36" s="372">
        <v>-0.375</v>
      </c>
      <c r="L36" s="372">
        <v>-0.5</v>
      </c>
      <c r="M36" s="292">
        <v>-0.875</v>
      </c>
      <c r="N36" s="377" t="s">
        <v>12</v>
      </c>
      <c r="O36" s="293" t="s">
        <v>12</v>
      </c>
      <c r="P36" s="135"/>
      <c r="Q36" s="663" t="s">
        <v>87</v>
      </c>
      <c r="R36" s="664"/>
      <c r="S36" s="664"/>
      <c r="T36" s="664"/>
      <c r="U36" s="664"/>
      <c r="V36" s="664"/>
      <c r="W36" s="664"/>
      <c r="X36" s="665"/>
    </row>
    <row r="37" spans="2:24" ht="15" customHeight="1" thickBot="1" x14ac:dyDescent="0.3">
      <c r="B37" s="279">
        <f>'Flex Select Prime Pricer'!A37-0.001%</f>
        <v>0.10874000000000002</v>
      </c>
      <c r="C37" s="361">
        <f>'Flex Select Prime Pricer'!B37-2.5</f>
        <v>103.97450000000001</v>
      </c>
      <c r="D37" s="361">
        <f>'Flex Select Prime Pricer'!C37-2.5</f>
        <v>103.9375</v>
      </c>
      <c r="E37" s="135"/>
      <c r="F37" s="655"/>
      <c r="G37" s="138" t="s">
        <v>39</v>
      </c>
      <c r="H37" s="372">
        <v>-0.25</v>
      </c>
      <c r="I37" s="372">
        <v>-0.25</v>
      </c>
      <c r="J37" s="372">
        <v>-0.375</v>
      </c>
      <c r="K37" s="372">
        <v>-0.5</v>
      </c>
      <c r="L37" s="386">
        <v>-1</v>
      </c>
      <c r="M37" s="377" t="s">
        <v>12</v>
      </c>
      <c r="N37" s="377" t="s">
        <v>12</v>
      </c>
      <c r="O37" s="293" t="s">
        <v>12</v>
      </c>
      <c r="P37" s="135"/>
      <c r="Q37" s="680" t="s">
        <v>88</v>
      </c>
      <c r="R37" s="681"/>
      <c r="S37" s="681"/>
      <c r="T37" s="681"/>
      <c r="U37" s="681"/>
      <c r="V37" s="681"/>
      <c r="W37" s="681"/>
      <c r="X37" s="682"/>
    </row>
    <row r="38" spans="2:24" ht="15" customHeight="1" x14ac:dyDescent="0.25">
      <c r="B38" s="279">
        <f>'Flex Select Prime Pricer'!A38-0.001%</f>
        <v>0.10999000000000002</v>
      </c>
      <c r="C38" s="361">
        <f>'Flex Select Prime Pricer'!B38-2.5</f>
        <v>104.13075000000001</v>
      </c>
      <c r="D38" s="361">
        <f>'Flex Select Prime Pricer'!C38-2.5</f>
        <v>104.09375</v>
      </c>
      <c r="E38" s="135"/>
      <c r="F38" s="656" t="s">
        <v>310</v>
      </c>
      <c r="G38" s="138" t="s">
        <v>311</v>
      </c>
      <c r="H38" s="372">
        <v>-0.75</v>
      </c>
      <c r="I38" s="372">
        <v>-0.875</v>
      </c>
      <c r="J38" s="372">
        <v>-1</v>
      </c>
      <c r="K38" s="372">
        <v>-1.25</v>
      </c>
      <c r="L38" s="372" t="s">
        <v>12</v>
      </c>
      <c r="M38" s="372" t="s">
        <v>12</v>
      </c>
      <c r="N38" s="372" t="s">
        <v>12</v>
      </c>
      <c r="O38" s="372" t="s">
        <v>12</v>
      </c>
      <c r="P38" s="135"/>
      <c r="Q38" s="402"/>
      <c r="R38" s="403"/>
      <c r="S38" s="403"/>
      <c r="T38" s="403"/>
      <c r="U38" s="403"/>
      <c r="V38" s="403"/>
      <c r="W38" s="403"/>
      <c r="X38" s="404"/>
    </row>
    <row r="39" spans="2:24" ht="15" customHeight="1" x14ac:dyDescent="0.25">
      <c r="B39" s="279">
        <f>'Flex Select Prime Pricer'!A39-0.001%</f>
        <v>0.11124000000000001</v>
      </c>
      <c r="C39" s="361">
        <f>'Flex Select Prime Pricer'!B39-2.5</f>
        <v>104.28700000000001</v>
      </c>
      <c r="D39" s="361">
        <f>'Flex Select Prime Pricer'!C39-2.5</f>
        <v>104.25</v>
      </c>
      <c r="E39" s="135"/>
      <c r="F39" s="656"/>
      <c r="G39" s="138" t="s">
        <v>312</v>
      </c>
      <c r="H39" s="372">
        <v>-1.125</v>
      </c>
      <c r="I39" s="372">
        <v>-1.25</v>
      </c>
      <c r="J39" s="372">
        <v>-1.75</v>
      </c>
      <c r="K39" s="372" t="s">
        <v>12</v>
      </c>
      <c r="L39" s="372" t="s">
        <v>12</v>
      </c>
      <c r="M39" s="372" t="s">
        <v>12</v>
      </c>
      <c r="N39" s="372" t="s">
        <v>12</v>
      </c>
      <c r="O39" s="372" t="s">
        <v>12</v>
      </c>
      <c r="P39" s="135"/>
      <c r="Q39" s="402"/>
      <c r="R39" s="403"/>
      <c r="S39" s="403"/>
      <c r="T39" s="403"/>
      <c r="U39" s="403"/>
      <c r="V39" s="403"/>
      <c r="W39" s="403"/>
      <c r="X39" s="404"/>
    </row>
    <row r="40" spans="2:24" ht="15" customHeight="1" thickBot="1" x14ac:dyDescent="0.3">
      <c r="B40" s="279">
        <f>'Flex Select Prime Pricer'!A40-0.001%</f>
        <v>0.11249000000000001</v>
      </c>
      <c r="C40" s="361">
        <f>'Flex Select Prime Pricer'!B40-2.5</f>
        <v>104.44300000000001</v>
      </c>
      <c r="D40" s="361">
        <f>'Flex Select Prime Pricer'!C40-2.5</f>
        <v>104.40600000000001</v>
      </c>
      <c r="E40" s="135"/>
      <c r="F40" s="657"/>
      <c r="G40" s="138" t="s">
        <v>313</v>
      </c>
      <c r="H40" s="372">
        <v>-1.75</v>
      </c>
      <c r="I40" s="372">
        <v>-2.25</v>
      </c>
      <c r="J40" s="372">
        <v>-2.75</v>
      </c>
      <c r="K40" s="372" t="s">
        <v>12</v>
      </c>
      <c r="L40" s="372" t="s">
        <v>12</v>
      </c>
      <c r="M40" s="372" t="s">
        <v>12</v>
      </c>
      <c r="N40" s="372" t="s">
        <v>12</v>
      </c>
      <c r="O40" s="372" t="s">
        <v>12</v>
      </c>
      <c r="P40" s="135"/>
      <c r="Q40" s="402"/>
      <c r="R40" s="403"/>
      <c r="S40" s="403"/>
      <c r="T40" s="403"/>
      <c r="U40" s="403"/>
      <c r="V40" s="403"/>
      <c r="W40" s="403"/>
      <c r="X40" s="404"/>
    </row>
    <row r="41" spans="2:24" ht="16.5" thickBot="1" x14ac:dyDescent="0.3">
      <c r="B41" s="279">
        <f>'Flex Select Prime Pricer'!A41-0.001%</f>
        <v>0.11374000000000001</v>
      </c>
      <c r="C41" s="361">
        <f>'Flex Select Prime Pricer'!B41-2.5</f>
        <v>104.599</v>
      </c>
      <c r="D41" s="361">
        <f>'Flex Select Prime Pricer'!C41-2.5</f>
        <v>104.562</v>
      </c>
      <c r="E41" s="135"/>
      <c r="F41" s="653" t="s">
        <v>22</v>
      </c>
      <c r="G41" s="101" t="s">
        <v>46</v>
      </c>
      <c r="H41" s="294">
        <v>-0.625</v>
      </c>
      <c r="I41" s="294">
        <v>-0.625</v>
      </c>
      <c r="J41" s="294">
        <v>-0.625</v>
      </c>
      <c r="K41" s="294">
        <v>-0.625</v>
      </c>
      <c r="L41" s="294">
        <v>-0.625</v>
      </c>
      <c r="M41" s="294">
        <v>-0.625</v>
      </c>
      <c r="N41" s="293" t="s">
        <v>12</v>
      </c>
      <c r="O41" s="293" t="s">
        <v>12</v>
      </c>
      <c r="P41" s="135"/>
      <c r="Q41" s="680" t="s">
        <v>173</v>
      </c>
      <c r="R41" s="681"/>
      <c r="S41" s="681"/>
      <c r="T41" s="681"/>
      <c r="U41" s="681"/>
      <c r="V41" s="681"/>
      <c r="W41" s="681"/>
      <c r="X41" s="682"/>
    </row>
    <row r="42" spans="2:24" ht="16.5" thickBot="1" x14ac:dyDescent="0.3">
      <c r="B42" s="279">
        <f>'Flex Select Prime Pricer'!A42-0.001%</f>
        <v>0.11499000000000001</v>
      </c>
      <c r="C42" s="361">
        <f>'Flex Select Prime Pricer'!B42-2.5</f>
        <v>104.75500000000001</v>
      </c>
      <c r="D42" s="361">
        <f>'Flex Select Prime Pricer'!C42-2.5</f>
        <v>104.718</v>
      </c>
      <c r="E42" s="135"/>
      <c r="F42" s="654"/>
      <c r="G42" s="104" t="s">
        <v>280</v>
      </c>
      <c r="H42" s="292">
        <v>-0.25</v>
      </c>
      <c r="I42" s="292">
        <v>-0.25</v>
      </c>
      <c r="J42" s="292">
        <v>-0.25</v>
      </c>
      <c r="K42" s="292">
        <v>-0.25</v>
      </c>
      <c r="L42" s="292">
        <v>-0.25</v>
      </c>
      <c r="M42" s="292">
        <v>-0.5</v>
      </c>
      <c r="N42" s="291">
        <v>-0.625</v>
      </c>
      <c r="O42" s="292">
        <v>-1</v>
      </c>
      <c r="P42" s="135"/>
      <c r="Q42" s="680" t="s">
        <v>174</v>
      </c>
      <c r="R42" s="681"/>
      <c r="S42" s="681"/>
      <c r="T42" s="681"/>
      <c r="U42" s="681"/>
      <c r="V42" s="681"/>
      <c r="W42" s="681"/>
      <c r="X42" s="682"/>
    </row>
    <row r="43" spans="2:24" ht="16.5" thickBot="1" x14ac:dyDescent="0.3">
      <c r="B43" s="405">
        <f>'Flex Select Prime Pricer'!A43-0.001%</f>
        <v>0.11624000000000001</v>
      </c>
      <c r="C43" s="361">
        <f>'Flex Select Prime Pricer'!B43-2.5</f>
        <v>104.913</v>
      </c>
      <c r="D43" s="361">
        <f>'Flex Select Prime Pricer'!C43-2.5</f>
        <v>104.874</v>
      </c>
      <c r="E43" s="135"/>
      <c r="F43" s="654"/>
      <c r="G43" s="102" t="s">
        <v>23</v>
      </c>
      <c r="H43" s="294">
        <v>-0.25</v>
      </c>
      <c r="I43" s="292">
        <v>-0.375</v>
      </c>
      <c r="J43" s="292">
        <v>-0.5</v>
      </c>
      <c r="K43" s="292">
        <v>-0.5</v>
      </c>
      <c r="L43" s="292">
        <v>-0.75</v>
      </c>
      <c r="M43" s="292">
        <v>-1.125</v>
      </c>
      <c r="N43" s="293" t="s">
        <v>12</v>
      </c>
      <c r="O43" s="293" t="s">
        <v>12</v>
      </c>
      <c r="P43" s="135"/>
      <c r="Q43" s="683" t="s">
        <v>78</v>
      </c>
      <c r="R43" s="684"/>
      <c r="S43" s="684"/>
      <c r="T43" s="684"/>
      <c r="U43" s="684"/>
      <c r="V43" s="684"/>
      <c r="W43" s="684"/>
      <c r="X43" s="685"/>
    </row>
    <row r="44" spans="2:24" ht="16.5" thickBot="1" x14ac:dyDescent="0.3">
      <c r="B44" s="405">
        <f>'Flex Select Prime Pricer'!A44-0.001%</f>
        <v>0.11749</v>
      </c>
      <c r="C44" s="361">
        <f>'Flex Select Prime Pricer'!B44-2.5</f>
        <v>105.069</v>
      </c>
      <c r="D44" s="361">
        <f>'Flex Select Prime Pricer'!C44-2.5</f>
        <v>105.03</v>
      </c>
      <c r="E44" s="135"/>
      <c r="F44" s="654"/>
      <c r="G44" s="101" t="s">
        <v>180</v>
      </c>
      <c r="H44" s="294">
        <v>-0.125</v>
      </c>
      <c r="I44" s="294">
        <v>-0.125</v>
      </c>
      <c r="J44" s="294">
        <v>-0.125</v>
      </c>
      <c r="K44" s="292">
        <v>-0.25</v>
      </c>
      <c r="L44" s="292">
        <v>-0.25</v>
      </c>
      <c r="M44" s="292">
        <v>-0.5</v>
      </c>
      <c r="N44" s="291">
        <v>-0.625</v>
      </c>
      <c r="O44" s="293" t="s">
        <v>12</v>
      </c>
      <c r="P44" s="135"/>
      <c r="Q44" s="716" t="s">
        <v>84</v>
      </c>
      <c r="R44" s="717"/>
      <c r="S44" s="717"/>
      <c r="T44" s="717"/>
      <c r="U44" s="717"/>
      <c r="V44" s="717"/>
      <c r="W44" s="717"/>
      <c r="X44" s="718"/>
    </row>
    <row r="45" spans="2:24" ht="16.5" thickBot="1" x14ac:dyDescent="0.3">
      <c r="B45" s="405">
        <f>'Flex Select Prime Pricer'!A45-0.001%</f>
        <v>0.11874</v>
      </c>
      <c r="C45" s="361">
        <f>'Flex Select Prime Pricer'!B45-2.5</f>
        <v>105.22500000000001</v>
      </c>
      <c r="D45" s="361">
        <f>'Flex Select Prime Pricer'!C45-2.5</f>
        <v>105.18600000000001</v>
      </c>
      <c r="E45" s="135"/>
      <c r="F45" s="654"/>
      <c r="G45" s="101" t="s">
        <v>44</v>
      </c>
      <c r="H45" s="292">
        <v>-0.25</v>
      </c>
      <c r="I45" s="292">
        <v>-0.25</v>
      </c>
      <c r="J45" s="292">
        <v>-0.25</v>
      </c>
      <c r="K45" s="292">
        <v>-0.375</v>
      </c>
      <c r="L45" s="292">
        <v>-0.5</v>
      </c>
      <c r="M45" s="292">
        <v>-0.625</v>
      </c>
      <c r="N45" s="292">
        <v>-1</v>
      </c>
      <c r="O45" s="293" t="s">
        <v>12</v>
      </c>
      <c r="P45" s="135"/>
      <c r="Q45" s="367"/>
      <c r="R45" s="368"/>
      <c r="S45" s="368"/>
      <c r="T45" s="368"/>
      <c r="U45" s="368"/>
      <c r="V45" s="368"/>
      <c r="W45" s="368"/>
      <c r="X45" s="369"/>
    </row>
    <row r="46" spans="2:24" ht="18" customHeight="1" thickBot="1" x14ac:dyDescent="0.35">
      <c r="B46" s="701" t="s">
        <v>105</v>
      </c>
      <c r="C46" s="702"/>
      <c r="D46" s="169">
        <v>102</v>
      </c>
      <c r="E46" s="170">
        <v>98</v>
      </c>
      <c r="F46" s="654"/>
      <c r="G46" s="138" t="s">
        <v>24</v>
      </c>
      <c r="H46" s="292">
        <v>-0.5</v>
      </c>
      <c r="I46" s="292">
        <v>-0.5</v>
      </c>
      <c r="J46" s="292">
        <v>-0.5</v>
      </c>
      <c r="K46" s="292">
        <v>-0.5</v>
      </c>
      <c r="L46" s="292">
        <v>-0.5</v>
      </c>
      <c r="M46" s="292">
        <v>-0.375</v>
      </c>
      <c r="N46" s="292">
        <v>-0.375</v>
      </c>
      <c r="O46" s="293" t="s">
        <v>12</v>
      </c>
      <c r="P46" s="135"/>
      <c r="Q46" s="12"/>
      <c r="R46" s="99">
        <v>0.60000000000000009</v>
      </c>
      <c r="S46" s="98">
        <v>0.65000000000000013</v>
      </c>
      <c r="T46" s="111">
        <v>0.70000000000000018</v>
      </c>
      <c r="U46" s="99">
        <v>0.75000000000000022</v>
      </c>
      <c r="V46" s="99">
        <v>0.80000000000000027</v>
      </c>
      <c r="W46" s="98">
        <v>0.85</v>
      </c>
      <c r="X46" s="99">
        <v>0.9</v>
      </c>
    </row>
    <row r="47" spans="2:24" ht="18.600000000000001" customHeight="1" thickBot="1" x14ac:dyDescent="0.3">
      <c r="B47" s="149"/>
      <c r="C47" s="173" t="s">
        <v>32</v>
      </c>
      <c r="D47" s="174" t="s">
        <v>33</v>
      </c>
      <c r="E47" s="175" t="s">
        <v>34</v>
      </c>
      <c r="F47" s="654"/>
      <c r="G47" s="101" t="s">
        <v>25</v>
      </c>
      <c r="H47" s="292">
        <v>-0.375</v>
      </c>
      <c r="I47" s="292">
        <v>-0.375</v>
      </c>
      <c r="J47" s="292">
        <v>-0.5</v>
      </c>
      <c r="K47" s="292">
        <v>-0.5</v>
      </c>
      <c r="L47" s="292">
        <v>-0.75</v>
      </c>
      <c r="M47" s="292">
        <v>-0.875</v>
      </c>
      <c r="N47" s="292">
        <v>-2</v>
      </c>
      <c r="O47" s="293" t="s">
        <v>12</v>
      </c>
      <c r="P47" s="135"/>
      <c r="Q47" s="107" t="s">
        <v>49</v>
      </c>
      <c r="R47" s="120">
        <v>-0.625</v>
      </c>
      <c r="S47" s="120">
        <v>-0.625</v>
      </c>
      <c r="T47" s="120">
        <v>-0.625</v>
      </c>
      <c r="U47" s="120">
        <v>-0.625</v>
      </c>
      <c r="V47" s="120">
        <v>-0.625</v>
      </c>
      <c r="W47" s="120">
        <v>-0.625</v>
      </c>
      <c r="X47" s="139">
        <v>-0.625</v>
      </c>
    </row>
    <row r="48" spans="2:24" ht="19.149999999999999" customHeight="1" thickBot="1" x14ac:dyDescent="0.3">
      <c r="B48" s="639" t="s">
        <v>172</v>
      </c>
      <c r="C48" s="171" t="s">
        <v>279</v>
      </c>
      <c r="D48" s="172">
        <v>-1.25</v>
      </c>
      <c r="E48" s="268">
        <v>100</v>
      </c>
      <c r="F48" s="654"/>
      <c r="G48" s="138" t="s">
        <v>26</v>
      </c>
      <c r="H48" s="292">
        <v>-0.125</v>
      </c>
      <c r="I48" s="292">
        <v>-0.125</v>
      </c>
      <c r="J48" s="292">
        <v>-0.125</v>
      </c>
      <c r="K48" s="292">
        <v>-0.125</v>
      </c>
      <c r="L48" s="292">
        <v>-0.125</v>
      </c>
      <c r="M48" s="292">
        <v>-0.125</v>
      </c>
      <c r="N48" s="292">
        <v>-0.125</v>
      </c>
      <c r="O48" s="293" t="s">
        <v>12</v>
      </c>
      <c r="P48" s="135"/>
      <c r="Q48" s="107" t="s">
        <v>50</v>
      </c>
      <c r="R48" s="120">
        <v>-0.375</v>
      </c>
      <c r="S48" s="120">
        <v>-0.375</v>
      </c>
      <c r="T48" s="120">
        <v>-0.375</v>
      </c>
      <c r="U48" s="120">
        <v>-0.375</v>
      </c>
      <c r="V48" s="120">
        <v>-0.375</v>
      </c>
      <c r="W48" s="120">
        <v>-0.375</v>
      </c>
      <c r="X48" s="139">
        <v>-0.375</v>
      </c>
    </row>
    <row r="49" spans="2:31" ht="18.600000000000001" customHeight="1" thickBot="1" x14ac:dyDescent="0.3">
      <c r="B49" s="639"/>
      <c r="C49" s="106">
        <v>12</v>
      </c>
      <c r="D49" s="117">
        <v>-0.75</v>
      </c>
      <c r="E49" s="147">
        <v>101</v>
      </c>
      <c r="F49" s="654"/>
      <c r="G49" s="101" t="s">
        <v>27</v>
      </c>
      <c r="H49" s="292">
        <v>-0.375</v>
      </c>
      <c r="I49" s="292">
        <v>-0.375</v>
      </c>
      <c r="J49" s="292">
        <v>-0.375</v>
      </c>
      <c r="K49" s="292">
        <v>-0.375</v>
      </c>
      <c r="L49" s="292">
        <v>-0.375</v>
      </c>
      <c r="M49" s="292">
        <v>-0.5</v>
      </c>
      <c r="N49" s="292">
        <v>-0.5</v>
      </c>
      <c r="O49" s="293" t="s">
        <v>12</v>
      </c>
      <c r="P49" s="135"/>
      <c r="Q49" s="107" t="s">
        <v>51</v>
      </c>
      <c r="R49" s="120">
        <v>-0.375</v>
      </c>
      <c r="S49" s="120">
        <v>-0.375</v>
      </c>
      <c r="T49" s="120">
        <v>-0.375</v>
      </c>
      <c r="U49" s="120">
        <v>-0.375</v>
      </c>
      <c r="V49" s="120">
        <v>-0.375</v>
      </c>
      <c r="W49" s="120">
        <v>-0.375</v>
      </c>
      <c r="X49" s="139">
        <v>-0.375</v>
      </c>
    </row>
    <row r="50" spans="2:31" ht="16.899999999999999" customHeight="1" thickBot="1" x14ac:dyDescent="0.3">
      <c r="B50" s="639"/>
      <c r="C50" s="106">
        <v>24</v>
      </c>
      <c r="D50" s="117">
        <v>-0.5</v>
      </c>
      <c r="E50" s="147">
        <v>101.5</v>
      </c>
      <c r="F50" s="654"/>
      <c r="G50" s="103" t="s">
        <v>45</v>
      </c>
      <c r="H50" s="292">
        <v>-2.625</v>
      </c>
      <c r="I50" s="292">
        <v>-2.625</v>
      </c>
      <c r="J50" s="292">
        <v>-2.625</v>
      </c>
      <c r="K50" s="292">
        <v>-2.625</v>
      </c>
      <c r="L50" s="292">
        <v>-2.875</v>
      </c>
      <c r="M50" s="293" t="s">
        <v>12</v>
      </c>
      <c r="N50" s="293" t="s">
        <v>12</v>
      </c>
      <c r="O50" s="293" t="s">
        <v>12</v>
      </c>
      <c r="P50" s="135"/>
      <c r="Q50" s="107" t="s">
        <v>52</v>
      </c>
      <c r="R50" s="120">
        <v>-0.625</v>
      </c>
      <c r="S50" s="120">
        <v>-0.625</v>
      </c>
      <c r="T50" s="120">
        <v>-0.625</v>
      </c>
      <c r="U50" s="120">
        <v>-0.625</v>
      </c>
      <c r="V50" s="120">
        <v>-0.625</v>
      </c>
      <c r="W50" s="120">
        <v>-0.625</v>
      </c>
      <c r="X50" s="139">
        <v>-0.625</v>
      </c>
      <c r="Y50" s="14"/>
      <c r="Z50" s="700"/>
      <c r="AA50" s="700"/>
      <c r="AB50" s="700"/>
      <c r="AC50" s="700"/>
    </row>
    <row r="51" spans="2:31" ht="16.5" thickBot="1" x14ac:dyDescent="0.3">
      <c r="B51" s="639"/>
      <c r="C51" s="106">
        <v>36</v>
      </c>
      <c r="D51" s="117">
        <v>0</v>
      </c>
      <c r="E51" s="147">
        <v>102.5</v>
      </c>
      <c r="F51" s="654"/>
      <c r="G51" s="103" t="s">
        <v>179</v>
      </c>
      <c r="H51" s="292">
        <v>-1.25</v>
      </c>
      <c r="I51" s="292">
        <v>-1.25</v>
      </c>
      <c r="J51" s="292">
        <v>-1.5</v>
      </c>
      <c r="K51" s="292">
        <v>-1.75</v>
      </c>
      <c r="L51" s="292">
        <v>-2</v>
      </c>
      <c r="M51" s="293" t="s">
        <v>12</v>
      </c>
      <c r="N51" s="293" t="s">
        <v>12</v>
      </c>
      <c r="O51" s="293" t="s">
        <v>12</v>
      </c>
      <c r="P51" s="135"/>
      <c r="Q51" s="108" t="s">
        <v>53</v>
      </c>
      <c r="R51" s="120">
        <v>-0.25</v>
      </c>
      <c r="S51" s="120">
        <v>-0.25</v>
      </c>
      <c r="T51" s="120">
        <v>-0.375</v>
      </c>
      <c r="U51" s="120">
        <v>-0.625</v>
      </c>
      <c r="V51" s="120">
        <v>-0.625</v>
      </c>
      <c r="W51" s="120">
        <v>-0.625</v>
      </c>
      <c r="X51" s="120">
        <v>-0.625</v>
      </c>
      <c r="Y51" s="14"/>
      <c r="Z51" s="700"/>
      <c r="AA51" s="700"/>
      <c r="AB51" s="700"/>
      <c r="AC51" s="700"/>
      <c r="AD51" s="14"/>
      <c r="AE51" s="14"/>
    </row>
    <row r="52" spans="2:31" ht="16.5" thickBot="1" x14ac:dyDescent="0.3">
      <c r="B52" s="639"/>
      <c r="C52" s="106">
        <v>48</v>
      </c>
      <c r="D52" s="117">
        <v>0.25</v>
      </c>
      <c r="E52" s="147">
        <v>102.5</v>
      </c>
      <c r="F52" s="654"/>
      <c r="G52" s="103" t="s">
        <v>47</v>
      </c>
      <c r="H52" s="292">
        <v>-1.5</v>
      </c>
      <c r="I52" s="292">
        <v>-1.5</v>
      </c>
      <c r="J52" s="292">
        <v>-1.75</v>
      </c>
      <c r="K52" s="292">
        <v>-2</v>
      </c>
      <c r="L52" s="292">
        <v>-2.25</v>
      </c>
      <c r="M52" s="293" t="s">
        <v>12</v>
      </c>
      <c r="N52" s="293" t="s">
        <v>12</v>
      </c>
      <c r="O52" s="293" t="s">
        <v>12</v>
      </c>
      <c r="P52" s="135"/>
      <c r="Q52" s="108" t="s">
        <v>54</v>
      </c>
      <c r="R52" s="120">
        <v>-0.625</v>
      </c>
      <c r="S52" s="120">
        <v>-0.625</v>
      </c>
      <c r="T52" s="120">
        <v>-0.625</v>
      </c>
      <c r="U52" s="120">
        <v>-0.625</v>
      </c>
      <c r="V52" s="120">
        <v>-0.625</v>
      </c>
      <c r="W52" s="379" t="s">
        <v>12</v>
      </c>
      <c r="X52" s="140" t="s">
        <v>12</v>
      </c>
      <c r="Y52" s="14"/>
      <c r="Z52" s="700"/>
      <c r="AA52" s="700"/>
      <c r="AB52" s="703"/>
      <c r="AC52" s="703"/>
      <c r="AD52" s="703"/>
      <c r="AE52" s="703"/>
    </row>
    <row r="53" spans="2:31" ht="16.5" thickBot="1" x14ac:dyDescent="0.3">
      <c r="B53" s="639"/>
      <c r="C53" s="106">
        <v>60</v>
      </c>
      <c r="D53" s="117">
        <v>0.5</v>
      </c>
      <c r="E53" s="147">
        <v>102.5</v>
      </c>
      <c r="F53" s="654"/>
      <c r="G53" s="103" t="s">
        <v>301</v>
      </c>
      <c r="H53" s="292">
        <v>-1.875</v>
      </c>
      <c r="I53" s="292">
        <v>-1.875</v>
      </c>
      <c r="J53" s="292">
        <v>-1.875</v>
      </c>
      <c r="K53" s="292">
        <v>-1.875</v>
      </c>
      <c r="L53" s="292">
        <v>-2</v>
      </c>
      <c r="M53" s="292">
        <v>-2.125</v>
      </c>
      <c r="N53" s="293" t="s">
        <v>12</v>
      </c>
      <c r="O53" s="293" t="s">
        <v>12</v>
      </c>
      <c r="P53" s="135"/>
      <c r="Q53" s="108" t="s">
        <v>55</v>
      </c>
      <c r="R53" s="120">
        <v>-0.875</v>
      </c>
      <c r="S53" s="120">
        <v>-0.875</v>
      </c>
      <c r="T53" s="120">
        <v>-0.875</v>
      </c>
      <c r="U53" s="379" t="s">
        <v>12</v>
      </c>
      <c r="V53" s="121" t="s">
        <v>12</v>
      </c>
      <c r="W53" s="121" t="s">
        <v>12</v>
      </c>
      <c r="X53" s="140" t="s">
        <v>12</v>
      </c>
      <c r="Y53" s="14"/>
      <c r="Z53" s="700"/>
      <c r="AA53" s="700"/>
      <c r="AB53" s="700"/>
      <c r="AC53" s="700"/>
      <c r="AD53" s="700"/>
      <c r="AE53" s="700"/>
    </row>
    <row r="54" spans="2:31" ht="16.5" thickBot="1" x14ac:dyDescent="0.3">
      <c r="B54" s="640"/>
      <c r="C54" s="105" t="s">
        <v>106</v>
      </c>
      <c r="D54" s="118">
        <v>-0.25</v>
      </c>
      <c r="E54" s="119">
        <v>102.5</v>
      </c>
      <c r="F54" s="654"/>
      <c r="G54" s="103" t="s">
        <v>57</v>
      </c>
      <c r="H54" s="292">
        <v>-0.25</v>
      </c>
      <c r="I54" s="292">
        <v>-0.25</v>
      </c>
      <c r="J54" s="292">
        <v>-0.25</v>
      </c>
      <c r="K54" s="292">
        <v>-0.25</v>
      </c>
      <c r="L54" s="292">
        <v>-0.25</v>
      </c>
      <c r="M54" s="292">
        <v>-0.25</v>
      </c>
      <c r="N54" s="293" t="s">
        <v>12</v>
      </c>
      <c r="O54" s="293" t="s">
        <v>12</v>
      </c>
      <c r="P54" s="135"/>
      <c r="Q54" s="109" t="s">
        <v>56</v>
      </c>
      <c r="R54" s="120">
        <v>-1.125</v>
      </c>
      <c r="S54" s="379" t="s">
        <v>12</v>
      </c>
      <c r="T54" s="121" t="s">
        <v>12</v>
      </c>
      <c r="U54" s="121" t="s">
        <v>12</v>
      </c>
      <c r="V54" s="121" t="s">
        <v>12</v>
      </c>
      <c r="W54" s="121" t="s">
        <v>12</v>
      </c>
      <c r="X54" s="140" t="s">
        <v>12</v>
      </c>
    </row>
    <row r="55" spans="2:31" ht="16.5" thickBot="1" x14ac:dyDescent="0.3">
      <c r="B55" s="722" t="s">
        <v>14</v>
      </c>
      <c r="C55" s="723"/>
      <c r="D55" s="724"/>
      <c r="E55" s="7" t="s">
        <v>64</v>
      </c>
      <c r="F55" s="654"/>
      <c r="G55" s="103" t="s">
        <v>28</v>
      </c>
      <c r="H55" s="292">
        <v>-0.25</v>
      </c>
      <c r="I55" s="292">
        <v>-0.25</v>
      </c>
      <c r="J55" s="292">
        <v>-0.25</v>
      </c>
      <c r="K55" s="292">
        <v>-0.25</v>
      </c>
      <c r="L55" s="292">
        <v>-0.375</v>
      </c>
      <c r="M55" s="292">
        <v>-0.5</v>
      </c>
      <c r="N55" s="292">
        <v>-0.5</v>
      </c>
      <c r="O55" s="293" t="s">
        <v>12</v>
      </c>
      <c r="P55" s="135"/>
      <c r="Q55" s="110" t="s">
        <v>58</v>
      </c>
      <c r="R55" s="120">
        <v>-0.25</v>
      </c>
      <c r="S55" s="120">
        <v>-0.25</v>
      </c>
      <c r="T55" s="120">
        <v>-0.25</v>
      </c>
      <c r="U55" s="120">
        <v>-0.25</v>
      </c>
      <c r="V55" s="120">
        <v>-0.5</v>
      </c>
      <c r="W55" s="120">
        <v>-0.5</v>
      </c>
      <c r="X55" s="139">
        <v>-0.5</v>
      </c>
    </row>
    <row r="56" spans="2:31" ht="15" customHeight="1" thickBot="1" x14ac:dyDescent="0.3">
      <c r="B56" s="363" t="s">
        <v>290</v>
      </c>
      <c r="C56" s="374" t="s">
        <v>298</v>
      </c>
      <c r="D56" s="375" t="s">
        <v>299</v>
      </c>
      <c r="E56" s="148">
        <f>'Flex Select Prime Pricer'!H4</f>
        <v>5.32</v>
      </c>
      <c r="F56" s="655"/>
      <c r="G56" s="296" t="s">
        <v>29</v>
      </c>
      <c r="H56" s="292">
        <v>0</v>
      </c>
      <c r="I56" s="292">
        <v>0</v>
      </c>
      <c r="J56" s="292">
        <v>0</v>
      </c>
      <c r="K56" s="292">
        <v>0</v>
      </c>
      <c r="L56" s="292">
        <v>0</v>
      </c>
      <c r="M56" s="292">
        <v>0</v>
      </c>
      <c r="N56" s="292">
        <v>-0.25</v>
      </c>
      <c r="O56" s="292">
        <v>-0.25</v>
      </c>
      <c r="P56" s="135"/>
      <c r="Q56" s="16" t="s">
        <v>59</v>
      </c>
      <c r="R56" s="120">
        <v>-0.625</v>
      </c>
      <c r="S56" s="120">
        <v>-0.625</v>
      </c>
      <c r="T56" s="120">
        <v>-0.625</v>
      </c>
      <c r="U56" s="120">
        <v>-0.625</v>
      </c>
      <c r="V56" s="120">
        <v>-0.625</v>
      </c>
      <c r="W56" s="120">
        <v>-0.625</v>
      </c>
      <c r="X56" s="379" t="s">
        <v>12</v>
      </c>
    </row>
    <row r="57" spans="2:31" ht="16.5" thickBot="1" x14ac:dyDescent="0.3">
      <c r="B57" s="713" t="s">
        <v>17</v>
      </c>
      <c r="C57" s="714"/>
      <c r="D57" s="714"/>
      <c r="E57" s="715"/>
      <c r="F57" s="271" t="s">
        <v>30</v>
      </c>
      <c r="G57" s="295" t="s">
        <v>276</v>
      </c>
      <c r="H57" s="292">
        <v>-0.5</v>
      </c>
      <c r="I57" s="292">
        <v>-0.5</v>
      </c>
      <c r="J57" s="292">
        <v>-0.5</v>
      </c>
      <c r="K57" s="292">
        <v>-0.5</v>
      </c>
      <c r="L57" s="292">
        <v>-0.5</v>
      </c>
      <c r="M57" s="292">
        <v>-0.5</v>
      </c>
      <c r="N57" s="293" t="s">
        <v>12</v>
      </c>
      <c r="O57" s="293" t="s">
        <v>12</v>
      </c>
      <c r="P57" s="136"/>
      <c r="Q57" s="385" t="s">
        <v>60</v>
      </c>
      <c r="R57" s="392">
        <v>-0.375</v>
      </c>
      <c r="S57" s="392">
        <v>-0.375</v>
      </c>
      <c r="T57" s="392">
        <v>-0.375</v>
      </c>
      <c r="U57" s="392">
        <v>-0.375</v>
      </c>
      <c r="V57" s="392">
        <v>-0.375</v>
      </c>
      <c r="W57" s="392">
        <v>-0.375</v>
      </c>
      <c r="X57" s="387" t="s">
        <v>12</v>
      </c>
    </row>
    <row r="58" spans="2:31" ht="16.5" thickBot="1" x14ac:dyDescent="0.3">
      <c r="B58" s="208"/>
      <c r="C58" s="208"/>
      <c r="D58" s="208"/>
      <c r="E58" s="208"/>
      <c r="F58" s="391" t="s">
        <v>304</v>
      </c>
      <c r="G58" s="104" t="s">
        <v>305</v>
      </c>
      <c r="H58" s="292">
        <v>-0.25</v>
      </c>
      <c r="I58" s="292">
        <v>-0.25</v>
      </c>
      <c r="J58" s="292">
        <v>-0.25</v>
      </c>
      <c r="K58" s="292">
        <v>-0.25</v>
      </c>
      <c r="L58" s="292">
        <v>-0.25</v>
      </c>
      <c r="M58" s="292">
        <v>-0.25</v>
      </c>
      <c r="N58" s="292">
        <v>-0.25</v>
      </c>
      <c r="O58" s="292">
        <v>-0.25</v>
      </c>
      <c r="P58" s="135"/>
      <c r="Q58" s="16"/>
      <c r="R58" s="388"/>
      <c r="S58" s="388"/>
      <c r="T58" s="388"/>
      <c r="U58" s="388"/>
      <c r="V58" s="388"/>
      <c r="W58" s="388"/>
      <c r="X58" s="389"/>
    </row>
    <row r="59" spans="2:31" x14ac:dyDescent="0.25">
      <c r="F59" s="637" t="s">
        <v>302</v>
      </c>
      <c r="G59" s="637"/>
      <c r="H59" s="208"/>
      <c r="I59" s="638" t="s">
        <v>294</v>
      </c>
      <c r="J59" s="638"/>
      <c r="K59" s="638"/>
      <c r="L59" s="638"/>
      <c r="M59" s="638"/>
      <c r="N59" s="4" t="s">
        <v>281</v>
      </c>
      <c r="O59" s="15"/>
    </row>
    <row r="61" spans="2:31" x14ac:dyDescent="0.25">
      <c r="G61" s="4"/>
      <c r="H61" s="4"/>
      <c r="I61" s="4"/>
      <c r="J61" s="4"/>
    </row>
  </sheetData>
  <mergeCells count="73"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</mergeCells>
  <conditionalFormatting sqref="C6">
    <cfRule type="cellIs" dxfId="2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15" sqref="H15:H16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489" t="s">
        <v>40</v>
      </c>
      <c r="B1" s="489"/>
      <c r="C1" s="489"/>
      <c r="D1" s="489"/>
      <c r="E1" s="489"/>
      <c r="F1" s="489"/>
      <c r="G1" s="489"/>
      <c r="H1" s="489"/>
      <c r="I1" s="489"/>
    </row>
    <row r="2" spans="1:9" ht="15" customHeight="1" thickBot="1" x14ac:dyDescent="0.3">
      <c r="A2" s="704"/>
      <c r="B2" s="704"/>
      <c r="C2" s="704"/>
      <c r="D2" s="704"/>
      <c r="E2" s="704"/>
      <c r="F2" s="704"/>
      <c r="G2" s="704"/>
      <c r="H2" s="704"/>
      <c r="I2" s="704"/>
    </row>
    <row r="3" spans="1:9" ht="15" customHeight="1" x14ac:dyDescent="0.25">
      <c r="G3" t="s">
        <v>61</v>
      </c>
      <c r="H3" s="6">
        <v>45231</v>
      </c>
    </row>
    <row r="4" spans="1:9" x14ac:dyDescent="0.25">
      <c r="G4" t="s">
        <v>64</v>
      </c>
      <c r="H4">
        <v>5.32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9" t="s">
        <v>275</v>
      </c>
    </row>
    <row r="7" spans="1:9" ht="15.75" x14ac:dyDescent="0.25">
      <c r="A7" s="278">
        <v>7.1250000000000008E-2</v>
      </c>
      <c r="B7" s="280">
        <f>C7+0.135</f>
        <v>100.13500000000001</v>
      </c>
      <c r="C7" s="280">
        <v>100</v>
      </c>
      <c r="D7" s="270">
        <f t="shared" ref="D7:D42" si="0">C7-B7</f>
        <v>-0.13500000000000512</v>
      </c>
    </row>
    <row r="8" spans="1:9" ht="15.75" x14ac:dyDescent="0.25">
      <c r="A8" s="278">
        <v>7.2500000000000009E-2</v>
      </c>
      <c r="B8" s="280">
        <f t="shared" ref="B8:B16" si="1">C8+0.135</f>
        <v>100.51</v>
      </c>
      <c r="C8" s="280">
        <v>100.375</v>
      </c>
      <c r="D8" s="270">
        <f t="shared" si="0"/>
        <v>-0.13500000000000512</v>
      </c>
    </row>
    <row r="9" spans="1:9" ht="15.75" x14ac:dyDescent="0.25">
      <c r="A9" s="278">
        <v>7.375000000000001E-2</v>
      </c>
      <c r="B9" s="280">
        <f t="shared" si="1"/>
        <v>100.82250000000001</v>
      </c>
      <c r="C9" s="280">
        <v>100.6875</v>
      </c>
      <c r="D9" s="270">
        <f t="shared" si="0"/>
        <v>-0.13500000000000512</v>
      </c>
    </row>
    <row r="10" spans="1:9" ht="15.75" x14ac:dyDescent="0.25">
      <c r="A10" s="278">
        <v>7.5000000000000011E-2</v>
      </c>
      <c r="B10" s="280">
        <f t="shared" si="1"/>
        <v>101.13500000000001</v>
      </c>
      <c r="C10" s="280">
        <v>101</v>
      </c>
      <c r="D10" s="270">
        <f t="shared" si="0"/>
        <v>-0.13500000000000512</v>
      </c>
    </row>
    <row r="11" spans="1:9" ht="15.75" x14ac:dyDescent="0.25">
      <c r="A11" s="278">
        <v>7.6250000000000012E-2</v>
      </c>
      <c r="B11" s="280">
        <f t="shared" si="1"/>
        <v>101.38500000000001</v>
      </c>
      <c r="C11" s="280">
        <v>101.25</v>
      </c>
      <c r="D11" s="270">
        <f t="shared" si="0"/>
        <v>-0.13500000000000512</v>
      </c>
    </row>
    <row r="12" spans="1:9" ht="15.75" x14ac:dyDescent="0.25">
      <c r="A12" s="278">
        <v>7.7499999999999999E-2</v>
      </c>
      <c r="B12" s="280">
        <f t="shared" si="1"/>
        <v>101.63500000000001</v>
      </c>
      <c r="C12" s="280">
        <v>101.5</v>
      </c>
      <c r="D12" s="270">
        <f t="shared" si="0"/>
        <v>-0.13500000000000512</v>
      </c>
    </row>
    <row r="13" spans="1:9" ht="15.75" x14ac:dyDescent="0.25">
      <c r="A13" s="278">
        <v>7.8750000000000001E-2</v>
      </c>
      <c r="B13" s="280">
        <f t="shared" si="1"/>
        <v>101.88500000000001</v>
      </c>
      <c r="C13" s="280">
        <v>101.75</v>
      </c>
      <c r="D13" s="270">
        <f t="shared" si="0"/>
        <v>-0.13500000000000512</v>
      </c>
    </row>
    <row r="14" spans="1:9" ht="15.75" x14ac:dyDescent="0.25">
      <c r="A14" s="278">
        <v>0.08</v>
      </c>
      <c r="B14" s="280">
        <f t="shared" si="1"/>
        <v>102.13500000000001</v>
      </c>
      <c r="C14" s="359">
        <v>102</v>
      </c>
      <c r="D14" s="270">
        <f t="shared" si="0"/>
        <v>-0.13500000000000512</v>
      </c>
    </row>
    <row r="15" spans="1:9" ht="15.75" x14ac:dyDescent="0.25">
      <c r="A15" s="278">
        <v>8.1250000000000003E-2</v>
      </c>
      <c r="B15" s="280">
        <f t="shared" si="1"/>
        <v>102.38500000000001</v>
      </c>
      <c r="C15" s="280">
        <v>102.25</v>
      </c>
      <c r="D15" s="270">
        <f t="shared" si="0"/>
        <v>-0.13500000000000512</v>
      </c>
    </row>
    <row r="16" spans="1:9" ht="15.75" x14ac:dyDescent="0.25">
      <c r="A16" s="278">
        <v>8.2500000000000004E-2</v>
      </c>
      <c r="B16" s="280">
        <f t="shared" si="1"/>
        <v>102.63500000000001</v>
      </c>
      <c r="C16" s="280">
        <v>102.5</v>
      </c>
      <c r="D16" s="270">
        <f t="shared" si="0"/>
        <v>-0.13500000000000512</v>
      </c>
    </row>
    <row r="17" spans="1:4" ht="15.75" x14ac:dyDescent="0.25">
      <c r="A17" s="278">
        <v>8.3750000000000005E-2</v>
      </c>
      <c r="B17" s="280">
        <f>C17+0.069</f>
        <v>102.819</v>
      </c>
      <c r="C17" s="280">
        <v>102.75</v>
      </c>
      <c r="D17" s="270">
        <f t="shared" si="0"/>
        <v>-6.9000000000002615E-2</v>
      </c>
    </row>
    <row r="18" spans="1:4" ht="15.75" x14ac:dyDescent="0.25">
      <c r="A18" s="278">
        <v>8.5000000000000006E-2</v>
      </c>
      <c r="B18" s="280">
        <f>C18+0.039</f>
        <v>103.039</v>
      </c>
      <c r="C18" s="359">
        <v>103</v>
      </c>
      <c r="D18" s="270">
        <f t="shared" si="0"/>
        <v>-3.9000000000001478E-2</v>
      </c>
    </row>
    <row r="19" spans="1:4" ht="15.75" x14ac:dyDescent="0.25">
      <c r="A19" s="278">
        <v>8.6250000000000007E-2</v>
      </c>
      <c r="B19" s="280">
        <f t="shared" ref="B19:B36" si="2">C19+0.039</f>
        <v>103.289</v>
      </c>
      <c r="C19" s="280">
        <v>103.25</v>
      </c>
      <c r="D19" s="270">
        <f t="shared" si="0"/>
        <v>-3.9000000000001478E-2</v>
      </c>
    </row>
    <row r="20" spans="1:4" ht="15.75" x14ac:dyDescent="0.25">
      <c r="A20" s="278">
        <v>8.7500000000000008E-2</v>
      </c>
      <c r="B20" s="280">
        <f t="shared" si="2"/>
        <v>103.539</v>
      </c>
      <c r="C20" s="280">
        <v>103.5</v>
      </c>
      <c r="D20" s="270">
        <f t="shared" si="0"/>
        <v>-3.9000000000001478E-2</v>
      </c>
    </row>
    <row r="21" spans="1:4" ht="15.75" x14ac:dyDescent="0.25">
      <c r="A21" s="278">
        <v>8.8750000000000009E-2</v>
      </c>
      <c r="B21" s="280">
        <f t="shared" si="2"/>
        <v>103.789</v>
      </c>
      <c r="C21" s="280">
        <v>103.75</v>
      </c>
      <c r="D21" s="270">
        <f t="shared" si="0"/>
        <v>-3.9000000000001478E-2</v>
      </c>
    </row>
    <row r="22" spans="1:4" ht="15.75" x14ac:dyDescent="0.25">
      <c r="A22" s="278">
        <v>0.09</v>
      </c>
      <c r="B22" s="280">
        <f t="shared" si="2"/>
        <v>104.039</v>
      </c>
      <c r="C22" s="280">
        <v>104</v>
      </c>
      <c r="D22" s="270">
        <f t="shared" si="0"/>
        <v>-3.9000000000001478E-2</v>
      </c>
    </row>
    <row r="23" spans="1:4" ht="15.75" x14ac:dyDescent="0.25">
      <c r="A23" s="278">
        <v>9.1249999999999998E-2</v>
      </c>
      <c r="B23" s="280">
        <f t="shared" si="2"/>
        <v>104.2265</v>
      </c>
      <c r="C23" s="359">
        <v>104.1875</v>
      </c>
      <c r="D23" s="270">
        <f t="shared" si="0"/>
        <v>-3.9000000000001478E-2</v>
      </c>
    </row>
    <row r="24" spans="1:4" ht="15.75" x14ac:dyDescent="0.25">
      <c r="A24" s="278">
        <v>9.2499999999999999E-2</v>
      </c>
      <c r="B24" s="280">
        <f t="shared" si="2"/>
        <v>104.414</v>
      </c>
      <c r="C24" s="280">
        <v>104.375</v>
      </c>
      <c r="D24" s="270">
        <f t="shared" si="0"/>
        <v>-3.9000000000001478E-2</v>
      </c>
    </row>
    <row r="25" spans="1:4" ht="15.75" x14ac:dyDescent="0.25">
      <c r="A25" s="278">
        <v>9.375E-2</v>
      </c>
      <c r="B25" s="280">
        <f t="shared" si="2"/>
        <v>104.6015</v>
      </c>
      <c r="C25" s="280">
        <v>104.5625</v>
      </c>
      <c r="D25" s="270">
        <f t="shared" si="0"/>
        <v>-3.9000000000001478E-2</v>
      </c>
    </row>
    <row r="26" spans="1:4" ht="15.75" x14ac:dyDescent="0.25">
      <c r="A26" s="278">
        <v>9.5000000000000001E-2</v>
      </c>
      <c r="B26" s="280">
        <f t="shared" si="2"/>
        <v>104.75775</v>
      </c>
      <c r="C26" s="280">
        <v>104.71875</v>
      </c>
      <c r="D26" s="270">
        <f t="shared" si="0"/>
        <v>-3.9000000000001478E-2</v>
      </c>
    </row>
    <row r="27" spans="1:4" ht="15.75" x14ac:dyDescent="0.25">
      <c r="A27" s="278">
        <v>9.6250000000000002E-2</v>
      </c>
      <c r="B27" s="280">
        <f t="shared" si="2"/>
        <v>104.914</v>
      </c>
      <c r="C27" s="280">
        <v>104.875</v>
      </c>
      <c r="D27" s="270">
        <f t="shared" si="0"/>
        <v>-3.9000000000001478E-2</v>
      </c>
    </row>
    <row r="28" spans="1:4" ht="15.75" x14ac:dyDescent="0.25">
      <c r="A28" s="278">
        <v>9.7500000000000003E-2</v>
      </c>
      <c r="B28" s="280">
        <f t="shared" si="2"/>
        <v>105.07025</v>
      </c>
      <c r="C28" s="280">
        <v>105.03125</v>
      </c>
      <c r="D28" s="270">
        <f t="shared" si="0"/>
        <v>-3.9000000000001478E-2</v>
      </c>
    </row>
    <row r="29" spans="1:4" ht="15.75" x14ac:dyDescent="0.25">
      <c r="A29" s="278">
        <v>9.8750000000000004E-2</v>
      </c>
      <c r="B29" s="280">
        <f t="shared" si="2"/>
        <v>105.2265</v>
      </c>
      <c r="C29" s="280">
        <v>105.1875</v>
      </c>
      <c r="D29" s="270">
        <f t="shared" si="0"/>
        <v>-3.9000000000001478E-2</v>
      </c>
    </row>
    <row r="30" spans="1:4" ht="15.75" x14ac:dyDescent="0.25">
      <c r="A30" s="278">
        <v>0.1</v>
      </c>
      <c r="B30" s="280">
        <f t="shared" si="2"/>
        <v>105.38275</v>
      </c>
      <c r="C30" s="280">
        <v>105.34375</v>
      </c>
      <c r="D30" s="270">
        <f t="shared" si="0"/>
        <v>-3.9000000000001478E-2</v>
      </c>
    </row>
    <row r="31" spans="1:4" ht="15.75" x14ac:dyDescent="0.25">
      <c r="A31" s="278">
        <v>0.10125000000000001</v>
      </c>
      <c r="B31" s="280">
        <f t="shared" si="2"/>
        <v>105.539</v>
      </c>
      <c r="C31" s="280">
        <v>105.5</v>
      </c>
      <c r="D31" s="270">
        <f t="shared" si="0"/>
        <v>-3.9000000000001478E-2</v>
      </c>
    </row>
    <row r="32" spans="1:4" ht="15.75" x14ac:dyDescent="0.25">
      <c r="A32" s="278">
        <v>0.10250000000000001</v>
      </c>
      <c r="B32" s="280">
        <f t="shared" si="2"/>
        <v>105.69525</v>
      </c>
      <c r="C32" s="280">
        <v>105.65625</v>
      </c>
      <c r="D32" s="270">
        <f t="shared" si="0"/>
        <v>-3.9000000000001478E-2</v>
      </c>
    </row>
    <row r="33" spans="1:8" ht="15.75" x14ac:dyDescent="0.25">
      <c r="A33" s="278">
        <v>0.10375000000000001</v>
      </c>
      <c r="B33" s="280">
        <f t="shared" si="2"/>
        <v>105.8515</v>
      </c>
      <c r="C33" s="280">
        <v>105.8125</v>
      </c>
      <c r="D33" s="270">
        <f t="shared" si="0"/>
        <v>-3.9000000000001478E-2</v>
      </c>
    </row>
    <row r="34" spans="1:8" ht="15.75" x14ac:dyDescent="0.25">
      <c r="A34" s="278">
        <v>0.10500000000000001</v>
      </c>
      <c r="B34" s="280">
        <f t="shared" si="2"/>
        <v>106.00775</v>
      </c>
      <c r="C34" s="280">
        <v>105.96875</v>
      </c>
      <c r="D34" s="270">
        <f t="shared" si="0"/>
        <v>-3.9000000000001478E-2</v>
      </c>
    </row>
    <row r="35" spans="1:8" ht="15.75" x14ac:dyDescent="0.25">
      <c r="A35" s="278">
        <v>0.10625000000000001</v>
      </c>
      <c r="B35" s="280">
        <f t="shared" si="2"/>
        <v>106.164</v>
      </c>
      <c r="C35" s="280">
        <v>106.125</v>
      </c>
      <c r="D35" s="270">
        <f t="shared" si="0"/>
        <v>-3.9000000000001478E-2</v>
      </c>
    </row>
    <row r="36" spans="1:8" ht="15.75" x14ac:dyDescent="0.25">
      <c r="A36" s="278">
        <v>0.10750000000000001</v>
      </c>
      <c r="B36" s="280">
        <f t="shared" si="2"/>
        <v>106.32025</v>
      </c>
      <c r="C36" s="280">
        <v>106.28125</v>
      </c>
      <c r="D36" s="270">
        <f t="shared" si="0"/>
        <v>-3.9000000000001478E-2</v>
      </c>
    </row>
    <row r="37" spans="1:8" ht="15.75" x14ac:dyDescent="0.25">
      <c r="A37" s="278">
        <v>0.10875000000000001</v>
      </c>
      <c r="B37" s="280">
        <f t="shared" ref="B37:B42" si="3">C37+0.037</f>
        <v>106.47450000000001</v>
      </c>
      <c r="C37" s="280">
        <v>106.4375</v>
      </c>
      <c r="D37" s="270">
        <f t="shared" si="0"/>
        <v>-3.7000000000006139E-2</v>
      </c>
    </row>
    <row r="38" spans="1:8" ht="15.75" x14ac:dyDescent="0.25">
      <c r="A38" s="381">
        <v>0.11000000000000001</v>
      </c>
      <c r="B38" s="280">
        <f t="shared" si="3"/>
        <v>106.63075000000001</v>
      </c>
      <c r="C38" s="360">
        <v>106.59375</v>
      </c>
      <c r="D38" s="270">
        <f t="shared" si="0"/>
        <v>-3.7000000000006139E-2</v>
      </c>
    </row>
    <row r="39" spans="1:8" ht="15.75" x14ac:dyDescent="0.25">
      <c r="A39" s="401">
        <v>0.11125</v>
      </c>
      <c r="B39" s="280">
        <f t="shared" si="3"/>
        <v>106.78700000000001</v>
      </c>
      <c r="C39" s="360">
        <v>106.75</v>
      </c>
      <c r="D39" s="270">
        <f t="shared" si="0"/>
        <v>-3.7000000000006139E-2</v>
      </c>
    </row>
    <row r="40" spans="1:8" ht="15.75" x14ac:dyDescent="0.25">
      <c r="A40" s="401">
        <v>0.1125</v>
      </c>
      <c r="B40" s="280">
        <f t="shared" si="3"/>
        <v>106.94300000000001</v>
      </c>
      <c r="C40" s="360">
        <v>106.90600000000001</v>
      </c>
      <c r="D40" s="270">
        <f t="shared" si="0"/>
        <v>-3.7000000000006139E-2</v>
      </c>
      <c r="H40" s="246"/>
    </row>
    <row r="41" spans="1:8" ht="15.75" x14ac:dyDescent="0.25">
      <c r="A41" s="401">
        <v>0.11375</v>
      </c>
      <c r="B41" s="280">
        <f t="shared" si="3"/>
        <v>107.099</v>
      </c>
      <c r="C41" s="360">
        <v>107.062</v>
      </c>
      <c r="D41" s="270">
        <f t="shared" si="0"/>
        <v>-3.7000000000006139E-2</v>
      </c>
    </row>
    <row r="42" spans="1:8" ht="15.75" x14ac:dyDescent="0.25">
      <c r="A42" s="401">
        <v>0.115</v>
      </c>
      <c r="B42" s="280">
        <f t="shared" si="3"/>
        <v>107.25500000000001</v>
      </c>
      <c r="C42" s="360">
        <v>107.218</v>
      </c>
      <c r="D42" s="270">
        <f t="shared" si="0"/>
        <v>-3.7000000000006139E-2</v>
      </c>
    </row>
    <row r="43" spans="1:8" ht="15.75" x14ac:dyDescent="0.25">
      <c r="A43" s="278">
        <v>0.11625000000000001</v>
      </c>
      <c r="B43" s="280">
        <f t="shared" ref="B43:B45" si="4">C43+0.039</f>
        <v>107.413</v>
      </c>
      <c r="C43" s="280">
        <v>107.374</v>
      </c>
      <c r="D43" s="270">
        <v>-3.9E-2</v>
      </c>
    </row>
    <row r="44" spans="1:8" ht="15.75" x14ac:dyDescent="0.25">
      <c r="A44" s="278">
        <v>0.11749999999999999</v>
      </c>
      <c r="B44" s="280">
        <f t="shared" si="4"/>
        <v>107.569</v>
      </c>
      <c r="C44" s="360">
        <v>107.53</v>
      </c>
      <c r="D44" s="270">
        <v>-3.9E-2</v>
      </c>
    </row>
    <row r="45" spans="1:8" ht="15.75" x14ac:dyDescent="0.25">
      <c r="A45" s="278">
        <v>0.11874999999999999</v>
      </c>
      <c r="B45" s="280">
        <f t="shared" si="4"/>
        <v>107.72500000000001</v>
      </c>
      <c r="C45" s="360">
        <v>107.68600000000001</v>
      </c>
      <c r="D45" s="270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" zoomScaleNormal="100" workbookViewId="0">
      <selection activeCell="Q17" sqref="Q17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4"/>
      <c r="D1" s="94"/>
      <c r="G1" s="93"/>
      <c r="H1" s="93"/>
      <c r="I1" s="93"/>
      <c r="J1" s="93"/>
      <c r="K1" s="93"/>
      <c r="L1" s="93"/>
      <c r="M1" s="93"/>
      <c r="N1" s="93"/>
      <c r="O1" s="93"/>
      <c r="P1" s="93"/>
      <c r="R1" s="191"/>
      <c r="S1" s="191"/>
      <c r="T1" s="191"/>
      <c r="U1" s="191"/>
      <c r="V1" s="191"/>
      <c r="W1" s="191"/>
    </row>
    <row r="2" spans="2:24" ht="14.45" customHeight="1" x14ac:dyDescent="0.2">
      <c r="B2" s="762" t="s">
        <v>287</v>
      </c>
      <c r="C2" s="763"/>
      <c r="D2" s="763"/>
      <c r="E2" s="318"/>
      <c r="F2" s="319" t="s">
        <v>129</v>
      </c>
      <c r="G2" s="319"/>
      <c r="H2" s="319"/>
      <c r="I2" s="319"/>
      <c r="J2" s="319"/>
      <c r="K2" s="319"/>
      <c r="L2" s="319"/>
      <c r="M2" s="856"/>
      <c r="N2" s="857"/>
      <c r="O2" s="857"/>
      <c r="P2" s="857"/>
      <c r="Q2" s="858"/>
      <c r="R2" s="192"/>
      <c r="S2" s="191"/>
      <c r="T2" s="191"/>
      <c r="U2" s="191"/>
      <c r="V2" s="191"/>
      <c r="W2" s="191"/>
      <c r="X2" s="193"/>
    </row>
    <row r="3" spans="2:24" ht="15" customHeight="1" x14ac:dyDescent="0.25">
      <c r="B3" s="764"/>
      <c r="C3" s="765"/>
      <c r="D3" s="765"/>
      <c r="E3" s="166"/>
      <c r="F3" s="272"/>
      <c r="G3" s="272"/>
      <c r="H3" s="272"/>
      <c r="I3" s="272"/>
      <c r="J3" s="272"/>
      <c r="K3" s="272"/>
      <c r="L3" s="272"/>
      <c r="M3" s="859"/>
      <c r="N3" s="859"/>
      <c r="O3" s="859"/>
      <c r="P3" s="859"/>
      <c r="Q3" s="860"/>
      <c r="R3" s="194"/>
      <c r="T3"/>
      <c r="X3" s="195"/>
    </row>
    <row r="4" spans="2:24" ht="14.45" customHeight="1" thickBot="1" x14ac:dyDescent="0.3">
      <c r="B4" s="163" t="s">
        <v>61</v>
      </c>
      <c r="C4" s="164"/>
      <c r="D4" s="165">
        <f>'Flex Select Prime Pricer'!H3</f>
        <v>45231</v>
      </c>
      <c r="E4" s="167"/>
      <c r="F4" s="272"/>
      <c r="G4" s="272"/>
      <c r="H4" s="272"/>
      <c r="I4" s="272"/>
      <c r="J4" s="272"/>
      <c r="K4" s="272"/>
      <c r="L4" s="272"/>
      <c r="M4" s="861"/>
      <c r="N4" s="861"/>
      <c r="O4" s="861"/>
      <c r="P4" s="861"/>
      <c r="Q4" s="862"/>
      <c r="R4" s="194"/>
      <c r="X4" s="195"/>
    </row>
    <row r="5" spans="2:24" ht="15" customHeight="1" thickBot="1" x14ac:dyDescent="0.3">
      <c r="B5" s="800" t="s">
        <v>168</v>
      </c>
      <c r="C5" s="801"/>
      <c r="D5" s="801"/>
      <c r="E5" s="875" t="s">
        <v>176</v>
      </c>
      <c r="F5" s="875"/>
      <c r="G5" s="875"/>
      <c r="H5" s="875"/>
      <c r="I5" s="875"/>
      <c r="J5" s="875"/>
      <c r="K5" s="875"/>
      <c r="L5" s="875"/>
      <c r="M5" s="875"/>
      <c r="N5" s="875"/>
      <c r="O5" s="875"/>
      <c r="P5" s="875"/>
      <c r="Q5" s="876"/>
      <c r="R5" s="797"/>
      <c r="S5" s="798"/>
      <c r="T5" s="798"/>
      <c r="U5" s="798"/>
      <c r="V5" s="798"/>
      <c r="W5" s="798"/>
      <c r="X5" s="799"/>
    </row>
    <row r="6" spans="2:24" ht="16.5" thickBot="1" x14ac:dyDescent="0.25">
      <c r="B6" s="262" t="s">
        <v>109</v>
      </c>
      <c r="C6" s="364" t="s">
        <v>130</v>
      </c>
      <c r="D6" s="364" t="s">
        <v>292</v>
      </c>
      <c r="E6" s="341"/>
      <c r="F6" s="763" t="s">
        <v>132</v>
      </c>
      <c r="G6" s="763"/>
      <c r="H6" s="763"/>
      <c r="I6" s="763"/>
      <c r="J6" s="311" t="s">
        <v>268</v>
      </c>
      <c r="K6" s="312">
        <v>0.55000000000000004</v>
      </c>
      <c r="L6" s="312">
        <v>0.6</v>
      </c>
      <c r="M6" s="313">
        <v>0.65</v>
      </c>
      <c r="N6" s="313">
        <v>0.70000000000000018</v>
      </c>
      <c r="O6" s="313">
        <v>0.75000000000000022</v>
      </c>
      <c r="P6" s="314">
        <v>0.80000000000000027</v>
      </c>
      <c r="Q6" s="341"/>
      <c r="R6" s="196"/>
      <c r="S6" s="197"/>
      <c r="T6" s="197"/>
      <c r="U6" s="197"/>
      <c r="V6" s="197"/>
      <c r="W6" s="197"/>
      <c r="X6" s="198"/>
    </row>
    <row r="7" spans="2:24" ht="15.6" customHeight="1" thickBot="1" x14ac:dyDescent="0.3">
      <c r="B7" s="320">
        <f>'Flex SP DSCR_MU Pricer'!A4-0.001</f>
        <v>6.9989999999999997</v>
      </c>
      <c r="C7" s="162">
        <f>'Flex SP DSCR_MU Pricer'!B4-0.905</f>
        <v>97.633300000000006</v>
      </c>
      <c r="D7" s="162">
        <f>'Flex SP DSCR_MU Pricer'!C4-0.905</f>
        <v>97.433300000000003</v>
      </c>
      <c r="E7" s="298"/>
      <c r="F7" s="770" t="s">
        <v>133</v>
      </c>
      <c r="G7" s="771"/>
      <c r="H7" s="66" t="s">
        <v>6</v>
      </c>
      <c r="I7" s="112"/>
      <c r="J7" s="399">
        <v>1.375</v>
      </c>
      <c r="K7" s="399">
        <v>1.25</v>
      </c>
      <c r="L7" s="399">
        <v>1.125</v>
      </c>
      <c r="M7" s="399">
        <v>0.75</v>
      </c>
      <c r="N7" s="399">
        <v>0.25</v>
      </c>
      <c r="O7" s="399">
        <v>-0.625</v>
      </c>
      <c r="P7" s="400">
        <v>-1.5</v>
      </c>
      <c r="Q7" s="309"/>
      <c r="R7" s="814" t="s">
        <v>77</v>
      </c>
      <c r="S7" s="815"/>
      <c r="T7" s="815"/>
      <c r="U7" s="815"/>
      <c r="V7" s="815"/>
      <c r="W7" s="815"/>
      <c r="X7" s="816"/>
    </row>
    <row r="8" spans="2:24" ht="15.75" x14ac:dyDescent="0.25">
      <c r="B8" s="320">
        <f>'Flex SP DSCR_MU Pricer'!A5-0.001</f>
        <v>7.1239999999999997</v>
      </c>
      <c r="C8" s="162">
        <f>'Flex SP DSCR_MU Pricer'!B5-0.905</f>
        <v>98.008300000000006</v>
      </c>
      <c r="D8" s="162">
        <f>'Flex SP DSCR_MU Pricer'!C5-0.905</f>
        <v>97.808300000000003</v>
      </c>
      <c r="E8" s="199"/>
      <c r="F8" s="772"/>
      <c r="G8" s="773"/>
      <c r="H8" s="67" t="s">
        <v>7</v>
      </c>
      <c r="I8" s="113"/>
      <c r="J8" s="393">
        <v>1.25</v>
      </c>
      <c r="K8" s="393">
        <v>1.125</v>
      </c>
      <c r="L8" s="393">
        <v>1</v>
      </c>
      <c r="M8" s="399">
        <v>0.625</v>
      </c>
      <c r="N8" s="393">
        <v>0.125</v>
      </c>
      <c r="O8" s="393">
        <v>-0.75</v>
      </c>
      <c r="P8" s="393">
        <v>-1.875</v>
      </c>
      <c r="Q8" s="301"/>
      <c r="R8" s="808" t="s">
        <v>79</v>
      </c>
      <c r="S8" s="809"/>
      <c r="T8" s="809"/>
      <c r="U8" s="809"/>
      <c r="V8" s="809"/>
      <c r="W8" s="809"/>
      <c r="X8" s="810"/>
    </row>
    <row r="9" spans="2:24" ht="15.6" customHeight="1" x14ac:dyDescent="0.25">
      <c r="B9" s="320">
        <f>'Flex SP DSCR_MU Pricer'!A6-0.001</f>
        <v>7.2489999999999997</v>
      </c>
      <c r="C9" s="162">
        <f>'Flex SP DSCR_MU Pricer'!B6-0.905</f>
        <v>98.383300000000006</v>
      </c>
      <c r="D9" s="162">
        <f>'Flex SP DSCR_MU Pricer'!C6-0.905</f>
        <v>98.183300000000003</v>
      </c>
      <c r="E9" s="199"/>
      <c r="F9" s="772"/>
      <c r="G9" s="773"/>
      <c r="H9" s="67" t="s">
        <v>8</v>
      </c>
      <c r="I9" s="113"/>
      <c r="J9" s="393">
        <v>1.125</v>
      </c>
      <c r="K9" s="393">
        <v>1</v>
      </c>
      <c r="L9" s="393">
        <v>0.875</v>
      </c>
      <c r="M9" s="393">
        <v>0.375</v>
      </c>
      <c r="N9" s="393">
        <v>-0.125</v>
      </c>
      <c r="O9" s="393">
        <v>-0.875</v>
      </c>
      <c r="P9" s="393">
        <v>-2</v>
      </c>
      <c r="Q9" s="310"/>
      <c r="R9" s="808" t="s">
        <v>134</v>
      </c>
      <c r="S9" s="809"/>
      <c r="T9" s="809"/>
      <c r="U9" s="809"/>
      <c r="V9" s="809"/>
      <c r="W9" s="809"/>
      <c r="X9" s="810"/>
    </row>
    <row r="10" spans="2:24" ht="15.75" x14ac:dyDescent="0.25">
      <c r="B10" s="320">
        <f>'Flex SP DSCR_MU Pricer'!A7-0.001</f>
        <v>7.3739999999999997</v>
      </c>
      <c r="C10" s="162">
        <f>'Flex SP DSCR_MU Pricer'!B7-0.905</f>
        <v>98.695800000000006</v>
      </c>
      <c r="D10" s="162">
        <f>'Flex SP DSCR_MU Pricer'!C7-0.905</f>
        <v>98.495800000000003</v>
      </c>
      <c r="E10" s="199"/>
      <c r="F10" s="772"/>
      <c r="G10" s="773"/>
      <c r="H10" s="365" t="s">
        <v>293</v>
      </c>
      <c r="I10" s="366"/>
      <c r="J10" s="393">
        <v>0.75</v>
      </c>
      <c r="K10" s="393">
        <v>0.5</v>
      </c>
      <c r="L10" s="393">
        <v>0.25</v>
      </c>
      <c r="M10" s="393">
        <v>-0.25</v>
      </c>
      <c r="N10" s="393">
        <v>-0.875</v>
      </c>
      <c r="O10" s="393">
        <v>-2.375</v>
      </c>
      <c r="P10" s="316" t="s">
        <v>12</v>
      </c>
      <c r="Q10" s="301"/>
      <c r="R10" s="808" t="s">
        <v>135</v>
      </c>
      <c r="S10" s="809"/>
      <c r="T10" s="809"/>
      <c r="U10" s="809"/>
      <c r="V10" s="809"/>
      <c r="W10" s="809"/>
      <c r="X10" s="810"/>
    </row>
    <row r="11" spans="2:24" ht="16.5" thickBot="1" x14ac:dyDescent="0.3">
      <c r="B11" s="320">
        <f>'Flex SP DSCR_MU Pricer'!A8-0.001</f>
        <v>7.4989999999999997</v>
      </c>
      <c r="C11" s="162">
        <f>'Flex SP DSCR_MU Pricer'!B8-0.905</f>
        <v>99.008300000000006</v>
      </c>
      <c r="D11" s="162">
        <f>'Flex SP DSCR_MU Pricer'!C8-0.905</f>
        <v>98.808300000000003</v>
      </c>
      <c r="E11" s="300"/>
      <c r="F11" s="772"/>
      <c r="G11" s="773"/>
      <c r="H11" s="67" t="s">
        <v>10</v>
      </c>
      <c r="I11" s="113"/>
      <c r="J11" s="393">
        <v>0.5</v>
      </c>
      <c r="K11" s="393">
        <v>0.25</v>
      </c>
      <c r="L11" s="393">
        <v>0.125</v>
      </c>
      <c r="M11" s="393">
        <v>-1.125</v>
      </c>
      <c r="N11" s="393">
        <v>-2.125</v>
      </c>
      <c r="O11" s="393">
        <v>-2.5</v>
      </c>
      <c r="P11" s="315" t="s">
        <v>12</v>
      </c>
      <c r="Q11" s="301"/>
      <c r="R11" s="820" t="s">
        <v>81</v>
      </c>
      <c r="S11" s="821"/>
      <c r="T11" s="821"/>
      <c r="U11" s="821"/>
      <c r="V11" s="821"/>
      <c r="W11" s="821"/>
      <c r="X11" s="822"/>
    </row>
    <row r="12" spans="2:24" ht="15.75" x14ac:dyDescent="0.25">
      <c r="B12" s="320">
        <f>'Flex SP DSCR_MU Pricer'!A9-0.001</f>
        <v>7.6239999999999997</v>
      </c>
      <c r="C12" s="162">
        <f>'Flex SP DSCR_MU Pricer'!B9-0.905</f>
        <v>99.320800000000006</v>
      </c>
      <c r="D12" s="162">
        <f>'Flex SP DSCR_MU Pricer'!C9-0.905</f>
        <v>99.120800000000003</v>
      </c>
      <c r="E12" s="199"/>
      <c r="F12" s="772"/>
      <c r="G12" s="773"/>
      <c r="H12" s="67" t="s">
        <v>11</v>
      </c>
      <c r="I12" s="113"/>
      <c r="J12" s="393">
        <v>0.375</v>
      </c>
      <c r="K12" s="393">
        <v>0</v>
      </c>
      <c r="L12" s="393">
        <v>-0.375</v>
      </c>
      <c r="M12" s="393">
        <v>-1.625</v>
      </c>
      <c r="N12" s="393">
        <v>-2.625</v>
      </c>
      <c r="O12" s="376" t="s">
        <v>12</v>
      </c>
      <c r="P12" s="315" t="s">
        <v>12</v>
      </c>
      <c r="Q12" s="301"/>
      <c r="R12" s="823" t="s">
        <v>82</v>
      </c>
      <c r="S12" s="824"/>
      <c r="T12" s="824"/>
      <c r="U12" s="824"/>
      <c r="V12" s="824"/>
      <c r="W12" s="824"/>
      <c r="X12" s="825"/>
    </row>
    <row r="13" spans="2:24" ht="15.75" x14ac:dyDescent="0.25">
      <c r="B13" s="320">
        <f>'Flex SP DSCR_MU Pricer'!A10-0.001</f>
        <v>7.7489999999999997</v>
      </c>
      <c r="C13" s="162">
        <f>'Flex SP DSCR_MU Pricer'!B10-0.905</f>
        <v>99.633300000000006</v>
      </c>
      <c r="D13" s="162">
        <f>'Flex SP DSCR_MU Pricer'!C10-0.905</f>
        <v>99.433300000000003</v>
      </c>
      <c r="E13" s="199"/>
      <c r="F13" s="772"/>
      <c r="G13" s="773"/>
      <c r="H13" s="67" t="s">
        <v>63</v>
      </c>
      <c r="I13" s="113"/>
      <c r="J13" s="409">
        <v>-1.75</v>
      </c>
      <c r="K13" s="409">
        <v>-2.125</v>
      </c>
      <c r="L13" s="409">
        <v>-2.75</v>
      </c>
      <c r="M13" s="409">
        <v>-3.625</v>
      </c>
      <c r="N13" s="376" t="s">
        <v>12</v>
      </c>
      <c r="O13" s="317" t="s">
        <v>12</v>
      </c>
      <c r="P13" s="315" t="s">
        <v>12</v>
      </c>
      <c r="Q13" s="301"/>
      <c r="R13" s="808" t="s">
        <v>288</v>
      </c>
      <c r="S13" s="809"/>
      <c r="T13" s="809"/>
      <c r="U13" s="809"/>
      <c r="V13" s="809"/>
      <c r="W13" s="809"/>
      <c r="X13" s="810"/>
    </row>
    <row r="14" spans="2:24" ht="15" x14ac:dyDescent="0.2">
      <c r="B14" s="320">
        <f>'Flex SP DSCR_MU Pricer'!A11-0.001</f>
        <v>7.8739999999999997</v>
      </c>
      <c r="C14" s="162">
        <f>'Flex SP DSCR_MU Pricer'!B11-0.905</f>
        <v>99.914500000000004</v>
      </c>
      <c r="D14" s="162">
        <f>'Flex SP DSCR_MU Pricer'!C11-0.905</f>
        <v>99.714500000000001</v>
      </c>
      <c r="E14" s="199"/>
      <c r="F14" s="772"/>
      <c r="G14" s="773"/>
      <c r="H14" s="68" t="s">
        <v>136</v>
      </c>
      <c r="I14" s="114"/>
      <c r="J14" s="315" t="s">
        <v>12</v>
      </c>
      <c r="K14" s="315" t="s">
        <v>12</v>
      </c>
      <c r="L14" s="315" t="s">
        <v>12</v>
      </c>
      <c r="M14" s="315" t="s">
        <v>12</v>
      </c>
      <c r="N14" s="315" t="s">
        <v>12</v>
      </c>
      <c r="O14" s="315" t="s">
        <v>12</v>
      </c>
      <c r="P14" s="315" t="s">
        <v>12</v>
      </c>
      <c r="Q14" s="301"/>
      <c r="R14" s="808" t="s">
        <v>83</v>
      </c>
      <c r="S14" s="809"/>
      <c r="T14" s="809"/>
      <c r="U14" s="809"/>
      <c r="V14" s="809"/>
      <c r="W14" s="809"/>
      <c r="X14" s="810"/>
    </row>
    <row r="15" spans="2:24" ht="15.75" thickBot="1" x14ac:dyDescent="0.25">
      <c r="B15" s="320">
        <f>'Flex SP DSCR_MU Pricer'!A12-0.001</f>
        <v>7.9989999999999997</v>
      </c>
      <c r="C15" s="162">
        <f>'Flex SP DSCR_MU Pricer'!B12-0.905</f>
        <v>100.19580000000001</v>
      </c>
      <c r="D15" s="162">
        <f>'Flex SP DSCR_MU Pricer'!C12-0.905</f>
        <v>99.995800000000003</v>
      </c>
      <c r="E15" s="199"/>
      <c r="F15" s="774"/>
      <c r="G15" s="775"/>
      <c r="H15" s="267" t="s">
        <v>282</v>
      </c>
      <c r="I15" s="265"/>
      <c r="J15" s="315" t="s">
        <v>12</v>
      </c>
      <c r="K15" s="315" t="s">
        <v>12</v>
      </c>
      <c r="L15" s="315" t="s">
        <v>12</v>
      </c>
      <c r="M15" s="315" t="s">
        <v>12</v>
      </c>
      <c r="N15" s="315" t="s">
        <v>12</v>
      </c>
      <c r="O15" s="315" t="s">
        <v>12</v>
      </c>
      <c r="P15" s="315" t="s">
        <v>12</v>
      </c>
      <c r="Q15" s="301"/>
      <c r="R15" s="811" t="s">
        <v>85</v>
      </c>
      <c r="S15" s="812"/>
      <c r="T15" s="812"/>
      <c r="U15" s="812"/>
      <c r="V15" s="812"/>
      <c r="W15" s="812"/>
      <c r="X15" s="813"/>
    </row>
    <row r="16" spans="2:24" ht="15" customHeight="1" thickBot="1" x14ac:dyDescent="0.25">
      <c r="B16" s="320">
        <f>'Flex SP DSCR_MU Pricer'!A13-0.001</f>
        <v>8.1240000000000006</v>
      </c>
      <c r="C16" s="162">
        <f>'Flex SP DSCR_MU Pricer'!B13-0.905</f>
        <v>100.477</v>
      </c>
      <c r="D16" s="162">
        <f>'Flex SP DSCR_MU Pricer'!C13-0.905</f>
        <v>100.277</v>
      </c>
      <c r="E16" s="199"/>
      <c r="F16" s="794"/>
      <c r="G16" s="795"/>
      <c r="H16" s="795"/>
      <c r="I16" s="796"/>
      <c r="J16" s="266" t="s">
        <v>268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8">
        <v>0.80000000000000027</v>
      </c>
      <c r="Q16" s="301"/>
      <c r="R16" s="817" t="s">
        <v>318</v>
      </c>
      <c r="S16" s="818"/>
      <c r="T16" s="818"/>
      <c r="U16" s="818"/>
      <c r="V16" s="818"/>
      <c r="W16" s="818"/>
      <c r="X16" s="819"/>
    </row>
    <row r="17" spans="2:24" ht="15.75" thickBot="1" x14ac:dyDescent="0.25">
      <c r="B17" s="320">
        <f>'Flex SP DSCR_MU Pricer'!A14-0.001</f>
        <v>8.2490000000000006</v>
      </c>
      <c r="C17" s="162">
        <f>'Flex SP DSCR_MU Pricer'!B14-0.905</f>
        <v>100.75830000000001</v>
      </c>
      <c r="D17" s="162">
        <f>'Flex SP DSCR_MU Pricer'!C14-0.905</f>
        <v>100.5583</v>
      </c>
      <c r="E17" s="199"/>
      <c r="F17" s="805" t="s">
        <v>137</v>
      </c>
      <c r="G17" s="806"/>
      <c r="H17" s="806"/>
      <c r="I17" s="806"/>
      <c r="J17" s="806"/>
      <c r="K17" s="806"/>
      <c r="L17" s="806"/>
      <c r="M17" s="806"/>
      <c r="N17" s="806"/>
      <c r="O17" s="806"/>
      <c r="P17" s="807"/>
      <c r="Q17" s="299"/>
      <c r="R17" s="826" t="s">
        <v>87</v>
      </c>
      <c r="S17" s="827"/>
      <c r="T17" s="827"/>
      <c r="U17" s="827"/>
      <c r="V17" s="827"/>
      <c r="W17" s="827"/>
      <c r="X17" s="828"/>
    </row>
    <row r="18" spans="2:24" ht="15" customHeight="1" thickBot="1" x14ac:dyDescent="0.3">
      <c r="B18" s="320">
        <f>'Flex SP DSCR_MU Pricer'!A15-0.001</f>
        <v>8.3740000000000006</v>
      </c>
      <c r="C18" s="162">
        <f>'Flex SP DSCR_MU Pricer'!B15-0.905</f>
        <v>101.0395</v>
      </c>
      <c r="D18" s="162">
        <f>'Flex SP DSCR_MU Pricer'!C15-0.905</f>
        <v>100.8395</v>
      </c>
      <c r="E18" s="199"/>
      <c r="F18" s="770" t="s">
        <v>138</v>
      </c>
      <c r="G18" s="771"/>
      <c r="H18" s="70" t="s">
        <v>171</v>
      </c>
      <c r="I18" s="71"/>
      <c r="J18" s="117">
        <v>-2.875</v>
      </c>
      <c r="K18" s="117">
        <v>-3.125</v>
      </c>
      <c r="L18" s="117">
        <v>-3.25</v>
      </c>
      <c r="M18" s="117">
        <v>-3.5</v>
      </c>
      <c r="N18" s="325" t="s">
        <v>12</v>
      </c>
      <c r="O18" s="324" t="s">
        <v>12</v>
      </c>
      <c r="P18" s="324" t="s">
        <v>12</v>
      </c>
      <c r="Q18" s="301"/>
      <c r="R18" s="802" t="s">
        <v>88</v>
      </c>
      <c r="S18" s="803"/>
      <c r="T18" s="803"/>
      <c r="U18" s="803"/>
      <c r="V18" s="803"/>
      <c r="W18" s="803"/>
      <c r="X18" s="804"/>
    </row>
    <row r="19" spans="2:24" ht="15" customHeight="1" thickBot="1" x14ac:dyDescent="0.3">
      <c r="B19" s="320">
        <f>'Flex SP DSCR_MU Pricer'!A16-0.001</f>
        <v>8.4990000000000006</v>
      </c>
      <c r="C19" s="162">
        <f>'Flex SP DSCR_MU Pricer'!B16-0.905</f>
        <v>101.32080000000001</v>
      </c>
      <c r="D19" s="162">
        <f>'Flex SP DSCR_MU Pricer'!C16-0.905</f>
        <v>101.1208</v>
      </c>
      <c r="E19" s="199"/>
      <c r="F19" s="772"/>
      <c r="G19" s="773"/>
      <c r="H19" s="72" t="s">
        <v>270</v>
      </c>
      <c r="I19" s="73"/>
      <c r="J19" s="117">
        <v>-2</v>
      </c>
      <c r="K19" s="117">
        <v>-2.125</v>
      </c>
      <c r="L19" s="117">
        <v>-2.25</v>
      </c>
      <c r="M19" s="117">
        <v>-2.25</v>
      </c>
      <c r="N19" s="117">
        <v>-2.375</v>
      </c>
      <c r="O19" s="117">
        <v>-2.5</v>
      </c>
      <c r="P19" s="324" t="s">
        <v>12</v>
      </c>
      <c r="Q19" s="301"/>
      <c r="R19" s="832" t="s">
        <v>273</v>
      </c>
      <c r="S19" s="833"/>
      <c r="T19" s="833"/>
      <c r="U19" s="833"/>
      <c r="V19" s="833"/>
      <c r="W19" s="833"/>
      <c r="X19" s="834"/>
    </row>
    <row r="20" spans="2:24" ht="15" customHeight="1" thickBot="1" x14ac:dyDescent="0.3">
      <c r="B20" s="320">
        <f>'Flex SP DSCR_MU Pricer'!A17-0.001</f>
        <v>8.6240000000000006</v>
      </c>
      <c r="C20" s="162">
        <f>'Flex SP DSCR_MU Pricer'!B17-0.905</f>
        <v>101.602</v>
      </c>
      <c r="D20" s="162">
        <f>'Flex SP DSCR_MU Pricer'!C17-0.905</f>
        <v>101.402</v>
      </c>
      <c r="E20" s="199"/>
      <c r="F20" s="772"/>
      <c r="G20" s="880"/>
      <c r="H20" s="74" t="s">
        <v>283</v>
      </c>
      <c r="I20" s="75"/>
      <c r="J20" s="117">
        <v>0.5</v>
      </c>
      <c r="K20" s="117">
        <v>0.5</v>
      </c>
      <c r="L20" s="117">
        <v>0.5</v>
      </c>
      <c r="M20" s="117">
        <v>0.625</v>
      </c>
      <c r="N20" s="117">
        <v>0.625</v>
      </c>
      <c r="O20" s="117">
        <v>0.625</v>
      </c>
      <c r="P20" s="117">
        <v>0.625</v>
      </c>
      <c r="Q20" s="301"/>
      <c r="R20" s="835" t="s">
        <v>78</v>
      </c>
      <c r="S20" s="836"/>
      <c r="T20" s="836"/>
      <c r="U20" s="836"/>
      <c r="V20" s="836"/>
      <c r="W20" s="836"/>
      <c r="X20" s="837"/>
    </row>
    <row r="21" spans="2:24" ht="15" customHeight="1" thickBot="1" x14ac:dyDescent="0.25">
      <c r="B21" s="320">
        <f>'Flex SP DSCR_MU Pricer'!A18-0.001</f>
        <v>8.7490000000000006</v>
      </c>
      <c r="C21" s="162">
        <f>'Flex SP DSCR_MU Pricer'!B18-0.905</f>
        <v>101.852</v>
      </c>
      <c r="D21" s="162">
        <f>'Flex SP DSCR_MU Pricer'!C18-0.905</f>
        <v>101.652</v>
      </c>
      <c r="E21" s="199"/>
      <c r="F21" s="772"/>
      <c r="G21" s="773"/>
      <c r="H21" s="263" t="s">
        <v>271</v>
      </c>
      <c r="I21" s="264"/>
      <c r="J21" s="373">
        <v>-3.25</v>
      </c>
      <c r="K21" s="373">
        <v>-3.25</v>
      </c>
      <c r="L21" s="373">
        <v>-3.5</v>
      </c>
      <c r="M21" s="373">
        <v>-3.75</v>
      </c>
      <c r="N21" s="373" t="s">
        <v>12</v>
      </c>
      <c r="O21" s="373" t="s">
        <v>12</v>
      </c>
      <c r="P21" s="373" t="s">
        <v>12</v>
      </c>
      <c r="Q21" s="301"/>
      <c r="R21" s="838" t="s">
        <v>274</v>
      </c>
      <c r="S21" s="839"/>
      <c r="T21" s="839"/>
      <c r="U21" s="839"/>
      <c r="V21" s="839"/>
      <c r="W21" s="839"/>
      <c r="X21" s="839"/>
    </row>
    <row r="22" spans="2:24" ht="15" customHeight="1" thickBot="1" x14ac:dyDescent="0.25">
      <c r="B22" s="320">
        <f>'Flex SP DSCR_MU Pricer'!A19-0.001</f>
        <v>8.8740000000000006</v>
      </c>
      <c r="C22" s="162">
        <f>'Flex SP DSCR_MU Pricer'!B19-0.905</f>
        <v>102.102</v>
      </c>
      <c r="D22" s="162">
        <f>'Flex SP DSCR_MU Pricer'!C19-0.905</f>
        <v>101.902</v>
      </c>
      <c r="E22" s="199"/>
      <c r="F22" s="774"/>
      <c r="G22" s="775"/>
      <c r="H22" s="263" t="s">
        <v>272</v>
      </c>
      <c r="I22" s="264"/>
      <c r="J22" s="373">
        <v>-2</v>
      </c>
      <c r="K22" s="373">
        <v>-2</v>
      </c>
      <c r="L22" s="373">
        <v>-2.25</v>
      </c>
      <c r="M22" s="373">
        <v>-2.375</v>
      </c>
      <c r="N22" s="373">
        <v>-2.75</v>
      </c>
      <c r="O22" s="326" t="s">
        <v>12</v>
      </c>
      <c r="P22" s="327" t="s">
        <v>12</v>
      </c>
      <c r="Q22" s="301"/>
      <c r="R22" s="686" t="s">
        <v>70</v>
      </c>
      <c r="S22" s="687"/>
      <c r="T22" s="688"/>
      <c r="U22" s="853">
        <v>6.25E-2</v>
      </c>
      <c r="V22" s="854"/>
      <c r="W22" s="854"/>
      <c r="X22" s="855"/>
    </row>
    <row r="23" spans="2:24" ht="15" customHeight="1" thickBot="1" x14ac:dyDescent="0.25">
      <c r="B23" s="320">
        <f>'Flex SP DSCR_MU Pricer'!A20-0.001</f>
        <v>8.9990000000000006</v>
      </c>
      <c r="C23" s="162">
        <f>'Flex SP DSCR_MU Pricer'!B20-0.905</f>
        <v>102.352</v>
      </c>
      <c r="D23" s="162">
        <f>'Flex SP DSCR_MU Pricer'!C20-0.905</f>
        <v>102.152</v>
      </c>
      <c r="E23" s="199"/>
      <c r="F23" s="768" t="s">
        <v>141</v>
      </c>
      <c r="G23" s="769"/>
      <c r="H23" s="69" t="s">
        <v>142</v>
      </c>
      <c r="I23" s="77"/>
      <c r="J23" s="373">
        <v>-0.5</v>
      </c>
      <c r="K23" s="373">
        <v>-0.5</v>
      </c>
      <c r="L23" s="373">
        <v>-0.5</v>
      </c>
      <c r="M23" s="373">
        <v>-0.5</v>
      </c>
      <c r="N23" s="373">
        <v>-0.5</v>
      </c>
      <c r="O23" s="373">
        <v>-0.625</v>
      </c>
      <c r="P23" s="390" t="s">
        <v>12</v>
      </c>
      <c r="Q23" s="301"/>
      <c r="R23" s="686" t="s">
        <v>71</v>
      </c>
      <c r="S23" s="687"/>
      <c r="T23" s="688"/>
      <c r="U23" s="739">
        <v>0</v>
      </c>
      <c r="V23" s="739"/>
      <c r="W23" s="739"/>
      <c r="X23" s="740"/>
    </row>
    <row r="24" spans="2:24" ht="15" customHeight="1" thickBot="1" x14ac:dyDescent="0.25">
      <c r="B24" s="320">
        <f>'Flex SP DSCR_MU Pricer'!A21-0.001</f>
        <v>9.1240000000000006</v>
      </c>
      <c r="C24" s="162">
        <f>'Flex SP DSCR_MU Pricer'!B21-0.905</f>
        <v>102.602</v>
      </c>
      <c r="D24" s="162">
        <f>'Flex SP DSCR_MU Pricer'!C21-0.905</f>
        <v>102.402</v>
      </c>
      <c r="E24" s="199"/>
      <c r="F24" s="882" t="s">
        <v>143</v>
      </c>
      <c r="G24" s="883"/>
      <c r="H24" s="765"/>
      <c r="I24" s="765"/>
      <c r="J24" s="765"/>
      <c r="K24" s="765"/>
      <c r="L24" s="765"/>
      <c r="M24" s="765"/>
      <c r="N24" s="765"/>
      <c r="O24" s="765"/>
      <c r="P24" s="884"/>
      <c r="Q24" s="299"/>
      <c r="R24" s="686" t="s">
        <v>92</v>
      </c>
      <c r="S24" s="687"/>
      <c r="T24" s="688"/>
      <c r="U24" s="725">
        <v>-0.15</v>
      </c>
      <c r="V24" s="726"/>
      <c r="W24" s="726"/>
      <c r="X24" s="727"/>
    </row>
    <row r="25" spans="2:24" ht="15" customHeight="1" thickBot="1" x14ac:dyDescent="0.3">
      <c r="B25" s="320">
        <f>'Flex SP DSCR_MU Pricer'!A22-0.001</f>
        <v>9.2490000000000006</v>
      </c>
      <c r="C25" s="162">
        <f>'Flex SP DSCR_MU Pricer'!B22-0.905</f>
        <v>102.852</v>
      </c>
      <c r="D25" s="162">
        <f>'Flex SP DSCR_MU Pricer'!C22-0.905</f>
        <v>102.652</v>
      </c>
      <c r="E25" s="199"/>
      <c r="F25" s="768" t="s">
        <v>144</v>
      </c>
      <c r="G25" s="769"/>
      <c r="H25" s="74" t="s">
        <v>15</v>
      </c>
      <c r="I25" s="75"/>
      <c r="J25" s="344">
        <v>-0.125</v>
      </c>
      <c r="K25" s="344">
        <v>-0.125</v>
      </c>
      <c r="L25" s="344">
        <v>-0.25</v>
      </c>
      <c r="M25" s="344">
        <v>-0.25</v>
      </c>
      <c r="N25" s="344">
        <v>-0.5</v>
      </c>
      <c r="O25" s="344">
        <v>-0.625</v>
      </c>
      <c r="P25" s="345">
        <v>-1.125</v>
      </c>
      <c r="Q25" s="301"/>
      <c r="R25" s="786" t="s">
        <v>139</v>
      </c>
      <c r="S25" s="787"/>
      <c r="T25" s="788" t="s">
        <v>140</v>
      </c>
      <c r="U25" s="788"/>
      <c r="V25" s="788"/>
      <c r="W25" s="788"/>
      <c r="X25" s="789"/>
    </row>
    <row r="26" spans="2:24" ht="16.5" thickBot="1" x14ac:dyDescent="0.25">
      <c r="B26" s="320">
        <f>'Flex SP DSCR_MU Pricer'!A23-0.001</f>
        <v>9.3740000000000006</v>
      </c>
      <c r="C26" s="162">
        <f>'Flex SP DSCR_MU Pricer'!B23-0.905</f>
        <v>103.102</v>
      </c>
      <c r="D26" s="162">
        <f>'Flex SP DSCR_MU Pricer'!C23-0.905</f>
        <v>102.902</v>
      </c>
      <c r="E26" s="199"/>
      <c r="F26" s="770" t="s">
        <v>16</v>
      </c>
      <c r="G26" s="771"/>
      <c r="H26" s="79" t="s">
        <v>149</v>
      </c>
      <c r="I26" s="112"/>
      <c r="J26" s="323">
        <v>-1.25</v>
      </c>
      <c r="K26" s="323">
        <v>-1.25</v>
      </c>
      <c r="L26" s="323">
        <v>-1.25</v>
      </c>
      <c r="M26" s="323">
        <v>-1.25</v>
      </c>
      <c r="N26" s="378" t="s">
        <v>12</v>
      </c>
      <c r="O26" s="378" t="s">
        <v>12</v>
      </c>
      <c r="P26" s="378" t="s">
        <v>12</v>
      </c>
      <c r="Q26" s="301"/>
      <c r="R26" s="749" t="s">
        <v>104</v>
      </c>
      <c r="S26" s="750"/>
      <c r="T26" s="747">
        <v>-0.25</v>
      </c>
      <c r="U26" s="747"/>
      <c r="V26" s="747"/>
      <c r="W26" s="747"/>
      <c r="X26" s="748"/>
    </row>
    <row r="27" spans="2:24" ht="16.5" thickBot="1" x14ac:dyDescent="0.25">
      <c r="B27" s="320">
        <f>'Flex SP DSCR_MU Pricer'!A24-0.001</f>
        <v>9.4990000000000006</v>
      </c>
      <c r="C27" s="162">
        <f>'Flex SP DSCR_MU Pricer'!B24-0.905</f>
        <v>103.352</v>
      </c>
      <c r="D27" s="162">
        <f>'Flex SP DSCR_MU Pricer'!C24-0.905</f>
        <v>103.152</v>
      </c>
      <c r="E27" s="199"/>
      <c r="F27" s="772"/>
      <c r="G27" s="773"/>
      <c r="H27" s="80" t="s">
        <v>151</v>
      </c>
      <c r="I27" s="73"/>
      <c r="J27" s="323">
        <v>-1</v>
      </c>
      <c r="K27" s="323">
        <v>-1</v>
      </c>
      <c r="L27" s="323">
        <v>-1</v>
      </c>
      <c r="M27" s="323">
        <v>-1</v>
      </c>
      <c r="N27" s="323">
        <v>-1</v>
      </c>
      <c r="O27" s="323">
        <v>-1.375</v>
      </c>
      <c r="P27" s="346">
        <v>-1.75</v>
      </c>
      <c r="Q27" s="301"/>
      <c r="R27" s="749" t="s">
        <v>70</v>
      </c>
      <c r="S27" s="750"/>
      <c r="T27" s="751">
        <v>-0.375</v>
      </c>
      <c r="U27" s="751"/>
      <c r="V27" s="751"/>
      <c r="W27" s="751"/>
      <c r="X27" s="752"/>
    </row>
    <row r="28" spans="2:24" ht="16.5" thickBot="1" x14ac:dyDescent="0.3">
      <c r="B28" s="320">
        <f>'Flex SP DSCR_MU Pricer'!A25-0.001</f>
        <v>9.6240000000000006</v>
      </c>
      <c r="C28" s="162">
        <f>'Flex SP DSCR_MU Pricer'!B25-0.905</f>
        <v>103.602</v>
      </c>
      <c r="D28" s="162">
        <f>'Flex SP DSCR_MU Pricer'!C25-0.905</f>
        <v>103.402</v>
      </c>
      <c r="E28" s="199"/>
      <c r="F28" s="772"/>
      <c r="G28" s="773"/>
      <c r="H28" s="81" t="s">
        <v>18</v>
      </c>
      <c r="I28" s="75"/>
      <c r="J28" s="117">
        <v>0.125</v>
      </c>
      <c r="K28" s="117">
        <v>0.125</v>
      </c>
      <c r="L28" s="117">
        <v>0.125</v>
      </c>
      <c r="M28" s="117">
        <v>0.125</v>
      </c>
      <c r="N28" s="117">
        <v>0.125</v>
      </c>
      <c r="O28" s="117">
        <v>-0.25</v>
      </c>
      <c r="P28" s="346">
        <v>-0.625</v>
      </c>
      <c r="Q28" s="301"/>
      <c r="R28" s="790" t="s">
        <v>74</v>
      </c>
      <c r="S28" s="791"/>
      <c r="T28" s="792">
        <v>-0.25</v>
      </c>
      <c r="U28" s="792"/>
      <c r="V28" s="792"/>
      <c r="W28" s="792"/>
      <c r="X28" s="793"/>
    </row>
    <row r="29" spans="2:24" ht="16.5" thickBot="1" x14ac:dyDescent="0.25">
      <c r="B29" s="320">
        <f>'Flex SP DSCR_MU Pricer'!A26-0.001</f>
        <v>9.7490000000000006</v>
      </c>
      <c r="C29" s="162">
        <f>'Flex SP DSCR_MU Pricer'!B26-0.905</f>
        <v>103.852</v>
      </c>
      <c r="D29" s="162">
        <f>'Flex SP DSCR_MU Pricer'!C26-0.905</f>
        <v>103.652</v>
      </c>
      <c r="E29" s="199"/>
      <c r="F29" s="772"/>
      <c r="G29" s="773"/>
      <c r="H29" s="82" t="s">
        <v>20</v>
      </c>
      <c r="I29" s="342"/>
      <c r="J29" s="323">
        <v>0</v>
      </c>
      <c r="K29" s="323">
        <v>0</v>
      </c>
      <c r="L29" s="323">
        <v>0</v>
      </c>
      <c r="M29" s="323">
        <v>0</v>
      </c>
      <c r="N29" s="323">
        <v>0</v>
      </c>
      <c r="O29" s="323">
        <v>0</v>
      </c>
      <c r="P29" s="346">
        <v>-0.375</v>
      </c>
      <c r="Q29" s="301"/>
      <c r="R29" s="790" t="s">
        <v>175</v>
      </c>
      <c r="S29" s="791"/>
      <c r="T29" s="792" t="s">
        <v>92</v>
      </c>
      <c r="U29" s="792"/>
      <c r="V29" s="792"/>
      <c r="W29" s="792"/>
      <c r="X29" s="793"/>
    </row>
    <row r="30" spans="2:24" ht="16.5" thickBot="1" x14ac:dyDescent="0.25">
      <c r="B30" s="320">
        <f>'Flex SP DSCR_MU Pricer'!A27-0.001</f>
        <v>9.8740000000000006</v>
      </c>
      <c r="C30" s="162">
        <f>'Flex SP DSCR_MU Pricer'!B27-0.905</f>
        <v>104.102</v>
      </c>
      <c r="D30" s="162">
        <f>'Flex SP DSCR_MU Pricer'!C27-0.905</f>
        <v>103.902</v>
      </c>
      <c r="E30" s="199"/>
      <c r="F30" s="772"/>
      <c r="G30" s="773"/>
      <c r="H30" s="81" t="s">
        <v>21</v>
      </c>
      <c r="I30" s="75"/>
      <c r="J30" s="323">
        <v>-0.5</v>
      </c>
      <c r="K30" s="323">
        <v>-0.5</v>
      </c>
      <c r="L30" s="323">
        <v>-0.5</v>
      </c>
      <c r="M30" s="323">
        <v>-0.5</v>
      </c>
      <c r="N30" s="323">
        <v>-0.5</v>
      </c>
      <c r="O30" s="323">
        <v>-0.875</v>
      </c>
      <c r="P30" s="346" t="s">
        <v>12</v>
      </c>
      <c r="Q30" s="301"/>
      <c r="R30" s="782" t="s">
        <v>144</v>
      </c>
      <c r="S30" s="783"/>
      <c r="T30" s="76" t="s">
        <v>145</v>
      </c>
      <c r="U30" s="76" t="s">
        <v>146</v>
      </c>
      <c r="V30" s="76" t="s">
        <v>32</v>
      </c>
      <c r="W30" s="76" t="s">
        <v>147</v>
      </c>
      <c r="X30" s="78" t="s">
        <v>148</v>
      </c>
    </row>
    <row r="31" spans="2:24" ht="16.5" thickBot="1" x14ac:dyDescent="0.25">
      <c r="B31" s="320">
        <f>'Flex SP DSCR_MU Pricer'!A28-0.001</f>
        <v>9.9990000000000006</v>
      </c>
      <c r="C31" s="162">
        <f>'Flex SP DSCR_MU Pricer'!B28-0.905</f>
        <v>104.352</v>
      </c>
      <c r="D31" s="162">
        <f>'Flex SP DSCR_MU Pricer'!C28-0.905</f>
        <v>104.152</v>
      </c>
      <c r="E31" s="199"/>
      <c r="F31" s="772"/>
      <c r="G31" s="773"/>
      <c r="H31" s="82" t="s">
        <v>37</v>
      </c>
      <c r="I31" s="342"/>
      <c r="J31" s="323">
        <v>-0.625</v>
      </c>
      <c r="K31" s="323">
        <v>-0.625</v>
      </c>
      <c r="L31" s="323">
        <v>-0.75</v>
      </c>
      <c r="M31" s="323">
        <v>-0.875</v>
      </c>
      <c r="N31" s="323">
        <v>-1</v>
      </c>
      <c r="O31" s="323" t="s">
        <v>12</v>
      </c>
      <c r="P31" s="346" t="s">
        <v>12</v>
      </c>
      <c r="Q31" s="301"/>
      <c r="R31" s="784" t="s">
        <v>131</v>
      </c>
      <c r="S31" s="785"/>
      <c r="T31" s="122" t="s">
        <v>150</v>
      </c>
      <c r="U31" s="122">
        <v>360</v>
      </c>
      <c r="V31" s="122">
        <v>360</v>
      </c>
      <c r="W31" s="122"/>
      <c r="X31" s="123"/>
    </row>
    <row r="32" spans="2:24" ht="16.5" thickBot="1" x14ac:dyDescent="0.3">
      <c r="B32" s="320">
        <f>'Flex SP DSCR_MU Pricer'!A29-0.001</f>
        <v>10.124000000000001</v>
      </c>
      <c r="C32" s="162">
        <f>'Flex SP DSCR_MU Pricer'!B29-0.905</f>
        <v>104.602</v>
      </c>
      <c r="D32" s="162">
        <f>'Flex SP DSCR_MU Pricer'!C29-0.905</f>
        <v>104.402</v>
      </c>
      <c r="E32" s="199"/>
      <c r="F32" s="772"/>
      <c r="G32" s="773"/>
      <c r="H32" s="81" t="s">
        <v>38</v>
      </c>
      <c r="I32" s="75"/>
      <c r="J32" s="372">
        <v>-1</v>
      </c>
      <c r="K32" s="372">
        <v>-1</v>
      </c>
      <c r="L32" s="372">
        <v>-1</v>
      </c>
      <c r="M32" s="372">
        <v>-1.125</v>
      </c>
      <c r="N32" s="372">
        <v>-1.25</v>
      </c>
      <c r="O32" s="323" t="s">
        <v>12</v>
      </c>
      <c r="P32" s="346" t="s">
        <v>12</v>
      </c>
      <c r="Q32" s="301"/>
      <c r="R32" s="784" t="s">
        <v>152</v>
      </c>
      <c r="S32" s="785"/>
      <c r="T32" s="122">
        <v>120</v>
      </c>
      <c r="U32" s="122">
        <v>240</v>
      </c>
      <c r="V32" s="122">
        <v>360</v>
      </c>
      <c r="W32" s="122"/>
      <c r="X32" s="123"/>
    </row>
    <row r="33" spans="2:25" ht="16.5" thickBot="1" x14ac:dyDescent="0.3">
      <c r="B33" s="320">
        <f>'Flex SP DSCR_MU Pricer'!A30-0.001</f>
        <v>10.249000000000001</v>
      </c>
      <c r="C33" s="162">
        <f>'Flex SP DSCR_MU Pricer'!B30-0.905</f>
        <v>104.852</v>
      </c>
      <c r="D33" s="162">
        <f>'Flex SP DSCR_MU Pricer'!C30-0.905</f>
        <v>104.652</v>
      </c>
      <c r="E33" s="199"/>
      <c r="F33" s="774"/>
      <c r="G33" s="775"/>
      <c r="H33" s="83" t="s">
        <v>39</v>
      </c>
      <c r="I33" s="115"/>
      <c r="J33" s="372">
        <v>-1.25</v>
      </c>
      <c r="K33" s="372">
        <v>-1.25</v>
      </c>
      <c r="L33" s="372">
        <v>-1.25</v>
      </c>
      <c r="M33" s="372">
        <v>-1.375</v>
      </c>
      <c r="N33" s="372">
        <v>-1.5</v>
      </c>
      <c r="O33" s="323" t="s">
        <v>12</v>
      </c>
      <c r="P33" s="347" t="s">
        <v>12</v>
      </c>
      <c r="Q33" s="301"/>
      <c r="R33" s="849" t="s">
        <v>130</v>
      </c>
      <c r="S33" s="850"/>
      <c r="T33" s="124" t="s">
        <v>150</v>
      </c>
      <c r="U33" s="125">
        <v>360</v>
      </c>
      <c r="V33" s="125">
        <v>360</v>
      </c>
      <c r="W33" s="124" t="s">
        <v>303</v>
      </c>
      <c r="X33" s="384">
        <v>6.5000000000000002E-2</v>
      </c>
    </row>
    <row r="34" spans="2:25" ht="14.45" customHeight="1" x14ac:dyDescent="0.25">
      <c r="B34" s="320">
        <f>'Flex SP DSCR_MU Pricer'!A31-0.001</f>
        <v>10.374000000000001</v>
      </c>
      <c r="C34" s="162">
        <f>'Flex SP DSCR_MU Pricer'!B31-0.905</f>
        <v>105.102</v>
      </c>
      <c r="D34" s="162">
        <f>'Flex SP DSCR_MU Pricer'!C31-0.905</f>
        <v>104.902</v>
      </c>
      <c r="E34" s="199"/>
      <c r="F34" s="770" t="s">
        <v>22</v>
      </c>
      <c r="G34" s="879"/>
      <c r="H34" s="66" t="s">
        <v>23</v>
      </c>
      <c r="I34" s="333"/>
      <c r="J34" s="276">
        <v>-0.5</v>
      </c>
      <c r="K34" s="117">
        <v>-0.5</v>
      </c>
      <c r="L34" s="117">
        <v>-0.5</v>
      </c>
      <c r="M34" s="117">
        <v>-0.75</v>
      </c>
      <c r="N34" s="117">
        <v>-0.75</v>
      </c>
      <c r="O34" s="117">
        <v>-1</v>
      </c>
      <c r="P34" s="348" t="s">
        <v>12</v>
      </c>
      <c r="Q34" s="301"/>
      <c r="R34" s="849" t="s">
        <v>153</v>
      </c>
      <c r="S34" s="850"/>
      <c r="T34" s="122">
        <v>120</v>
      </c>
      <c r="U34" s="122">
        <v>240</v>
      </c>
      <c r="V34" s="122">
        <v>360</v>
      </c>
      <c r="W34" s="124" t="s">
        <v>303</v>
      </c>
      <c r="X34" s="384">
        <v>6.5000000000000002E-2</v>
      </c>
    </row>
    <row r="35" spans="2:25" ht="15" customHeight="1" thickBot="1" x14ac:dyDescent="0.25">
      <c r="B35" s="320">
        <f>'Flex SP DSCR_MU Pricer'!A32-0.001</f>
        <v>10.499000000000001</v>
      </c>
      <c r="C35" s="162">
        <f>'Flex SP DSCR_MU Pricer'!B32-0.905</f>
        <v>105.352</v>
      </c>
      <c r="D35" s="162">
        <f>'Flex SP DSCR_MU Pricer'!C32-0.905</f>
        <v>105.152</v>
      </c>
      <c r="E35" s="199"/>
      <c r="F35" s="772"/>
      <c r="G35" s="880"/>
      <c r="H35" s="84" t="s">
        <v>157</v>
      </c>
      <c r="I35" s="334"/>
      <c r="J35" s="331">
        <v>-0.125</v>
      </c>
      <c r="K35" s="323">
        <v>-0.125</v>
      </c>
      <c r="L35" s="323">
        <v>-0.125</v>
      </c>
      <c r="M35" s="323">
        <v>-0.375</v>
      </c>
      <c r="N35" s="323">
        <v>-0.5</v>
      </c>
      <c r="O35" s="321">
        <v>-0.75</v>
      </c>
      <c r="P35" s="348" t="s">
        <v>12</v>
      </c>
      <c r="Q35" s="301"/>
      <c r="R35" s="851" t="s">
        <v>154</v>
      </c>
      <c r="S35" s="852"/>
      <c r="T35" s="126">
        <v>120</v>
      </c>
      <c r="U35" s="126">
        <v>360</v>
      </c>
      <c r="V35" s="126">
        <v>480</v>
      </c>
      <c r="W35" s="127"/>
      <c r="X35" s="128"/>
    </row>
    <row r="36" spans="2:25" ht="15" customHeight="1" thickBot="1" x14ac:dyDescent="0.3">
      <c r="B36" s="320">
        <f>'Flex SP DSCR_MU Pricer'!A33-0.001</f>
        <v>10.624000000000001</v>
      </c>
      <c r="C36" s="162">
        <f>'Flex SP DSCR_MU Pricer'!B33-0.905</f>
        <v>105.602</v>
      </c>
      <c r="D36" s="162">
        <f>'Flex SP DSCR_MU Pricer'!C33-0.905</f>
        <v>105.402</v>
      </c>
      <c r="E36" s="199"/>
      <c r="F36" s="772"/>
      <c r="G36" s="880"/>
      <c r="H36" s="877" t="s">
        <v>291</v>
      </c>
      <c r="I36" s="878"/>
      <c r="J36" s="331">
        <v>-0.875</v>
      </c>
      <c r="K36" s="323">
        <v>-0.875</v>
      </c>
      <c r="L36" s="323">
        <v>-0.875</v>
      </c>
      <c r="M36" s="323">
        <v>-0.875</v>
      </c>
      <c r="N36" s="323">
        <v>-0.875</v>
      </c>
      <c r="O36" s="323">
        <v>-0.875</v>
      </c>
      <c r="P36" s="394">
        <v>-0.875</v>
      </c>
      <c r="Q36" s="301"/>
      <c r="R36" s="776" t="s">
        <v>169</v>
      </c>
      <c r="S36" s="777"/>
      <c r="T36" s="777"/>
      <c r="U36" s="777"/>
      <c r="V36" s="777"/>
      <c r="W36" s="777"/>
      <c r="X36" s="778"/>
    </row>
    <row r="37" spans="2:25" ht="15" customHeight="1" thickBot="1" x14ac:dyDescent="0.3">
      <c r="B37" s="320">
        <f>'Flex SP DSCR_MU Pricer'!A34-0.001</f>
        <v>10.749000000000001</v>
      </c>
      <c r="C37" s="162">
        <f>'Flex SP DSCR_MU Pricer'!B34-0.905</f>
        <v>105.852</v>
      </c>
      <c r="D37" s="162">
        <f>'Flex SP DSCR_MU Pricer'!C34-0.905</f>
        <v>105.652</v>
      </c>
      <c r="E37" s="199"/>
      <c r="F37" s="772"/>
      <c r="G37" s="880"/>
      <c r="H37" s="396" t="s">
        <v>308</v>
      </c>
      <c r="I37" s="397"/>
      <c r="J37" s="332">
        <v>-0.75</v>
      </c>
      <c r="K37" s="328">
        <v>-0.75</v>
      </c>
      <c r="L37" s="328">
        <v>-0.75</v>
      </c>
      <c r="M37" s="328">
        <v>-0.75</v>
      </c>
      <c r="N37" s="328">
        <v>-0.75</v>
      </c>
      <c r="O37" s="281">
        <v>-1</v>
      </c>
      <c r="P37" s="376" t="s">
        <v>12</v>
      </c>
      <c r="Q37" s="301"/>
      <c r="R37" s="779" t="s">
        <v>170</v>
      </c>
      <c r="S37" s="780"/>
      <c r="T37" s="780"/>
      <c r="U37" s="780"/>
      <c r="V37" s="780"/>
      <c r="W37" s="780"/>
      <c r="X37" s="781"/>
    </row>
    <row r="38" spans="2:25" ht="15" customHeight="1" thickBot="1" x14ac:dyDescent="0.25">
      <c r="B38" s="320">
        <f>'Flex SP DSCR_MU Pricer'!A35-0.001</f>
        <v>10.874000000000001</v>
      </c>
      <c r="C38" s="162">
        <f>'Flex SP DSCR_MU Pricer'!B35-0.905</f>
        <v>106.102</v>
      </c>
      <c r="D38" s="162">
        <f>'Flex SP DSCR_MU Pricer'!C35-0.905</f>
        <v>105.902</v>
      </c>
      <c r="E38" s="199"/>
      <c r="F38" s="772"/>
      <c r="G38" s="880"/>
      <c r="H38" s="74" t="s">
        <v>160</v>
      </c>
      <c r="I38" s="307"/>
      <c r="J38" s="331">
        <v>0.125</v>
      </c>
      <c r="K38" s="323">
        <v>0.125</v>
      </c>
      <c r="L38" s="323">
        <v>0.125</v>
      </c>
      <c r="M38" s="323">
        <v>0.125</v>
      </c>
      <c r="N38" s="323">
        <v>0.125</v>
      </c>
      <c r="O38" s="323">
        <v>0.125</v>
      </c>
      <c r="P38" s="323">
        <v>0.125</v>
      </c>
      <c r="Q38" s="301"/>
      <c r="R38" s="182" t="s">
        <v>155</v>
      </c>
      <c r="S38" s="183"/>
      <c r="T38" s="183"/>
      <c r="U38" s="183"/>
      <c r="V38" s="183"/>
      <c r="W38" s="183"/>
      <c r="X38" s="184"/>
    </row>
    <row r="39" spans="2:25" ht="15" customHeight="1" thickBot="1" x14ac:dyDescent="0.3">
      <c r="B39" s="320">
        <f>'Flex SP DSCR_MU Pricer'!A36-0.001</f>
        <v>10.999000000000001</v>
      </c>
      <c r="C39" s="162">
        <f>'Flex SP DSCR_MU Pricer'!B36-0.905</f>
        <v>106.352</v>
      </c>
      <c r="D39" s="162">
        <f>'Flex SP DSCR_MU Pricer'!C36-0.905</f>
        <v>106.152</v>
      </c>
      <c r="E39" s="199"/>
      <c r="F39" s="772"/>
      <c r="G39" s="880"/>
      <c r="H39" s="85" t="s">
        <v>26</v>
      </c>
      <c r="I39" s="335"/>
      <c r="J39" s="290">
        <v>-0.125</v>
      </c>
      <c r="K39" s="322">
        <v>-0.125</v>
      </c>
      <c r="L39" s="322">
        <v>-0.25</v>
      </c>
      <c r="M39" s="322">
        <v>-0.25</v>
      </c>
      <c r="N39" s="322">
        <v>-0.375</v>
      </c>
      <c r="O39" s="322">
        <v>-0.5</v>
      </c>
      <c r="P39" s="349">
        <v>-0.75</v>
      </c>
      <c r="Q39" s="301"/>
      <c r="R39" s="182" t="s">
        <v>156</v>
      </c>
      <c r="S39" s="183"/>
      <c r="T39" s="183"/>
      <c r="U39" s="183"/>
      <c r="V39" s="185"/>
      <c r="W39" s="185"/>
      <c r="X39" s="186"/>
    </row>
    <row r="40" spans="2:25" ht="15" customHeight="1" thickBot="1" x14ac:dyDescent="0.25">
      <c r="B40" s="320">
        <f>'Flex SP DSCR_MU Pricer'!A37-0.001</f>
        <v>11.124000000000001</v>
      </c>
      <c r="C40" s="162">
        <f>'Flex SP DSCR_MU Pricer'!B37-0.905</f>
        <v>106.602</v>
      </c>
      <c r="D40" s="162">
        <f>'Flex SP DSCR_MU Pricer'!C37-0.905</f>
        <v>106.402</v>
      </c>
      <c r="E40" s="199"/>
      <c r="F40" s="772"/>
      <c r="G40" s="880"/>
      <c r="H40" s="74" t="s">
        <v>45</v>
      </c>
      <c r="I40" s="336"/>
      <c r="J40" s="332">
        <v>-2</v>
      </c>
      <c r="K40" s="328">
        <v>-2</v>
      </c>
      <c r="L40" s="328">
        <v>-2</v>
      </c>
      <c r="M40" s="328">
        <v>-2.25</v>
      </c>
      <c r="N40" s="328">
        <v>-2.25</v>
      </c>
      <c r="O40" s="325" t="s">
        <v>12</v>
      </c>
      <c r="P40" s="350" t="s">
        <v>12</v>
      </c>
      <c r="Q40" s="301"/>
      <c r="R40" s="182" t="s">
        <v>158</v>
      </c>
      <c r="S40" s="185"/>
      <c r="T40" s="185"/>
      <c r="U40" s="185"/>
      <c r="V40" s="183"/>
      <c r="W40" s="183"/>
      <c r="X40" s="184"/>
    </row>
    <row r="41" spans="2:25" ht="16.149999999999999" customHeight="1" thickBot="1" x14ac:dyDescent="0.3">
      <c r="B41" s="320">
        <f>'Flex SP DSCR_MU Pricer'!A38-0.001</f>
        <v>11.249000000000001</v>
      </c>
      <c r="C41" s="162">
        <f>'Flex SP DSCR_MU Pricer'!B38-0.905</f>
        <v>106.852</v>
      </c>
      <c r="D41" s="162">
        <f>'Flex SP DSCR_MU Pricer'!C38-0.905</f>
        <v>106.652</v>
      </c>
      <c r="E41" s="199"/>
      <c r="F41" s="772"/>
      <c r="G41" s="880"/>
      <c r="H41" s="85" t="s">
        <v>162</v>
      </c>
      <c r="I41" s="335"/>
      <c r="J41" s="290">
        <v>-0.375</v>
      </c>
      <c r="K41" s="322">
        <v>-0.375</v>
      </c>
      <c r="L41" s="322">
        <v>-0.5</v>
      </c>
      <c r="M41" s="322">
        <v>-0.5</v>
      </c>
      <c r="N41" s="322">
        <v>-0.625</v>
      </c>
      <c r="O41" s="322">
        <v>-0.75</v>
      </c>
      <c r="P41" s="349">
        <v>-0.875</v>
      </c>
      <c r="Q41" s="301"/>
      <c r="R41" s="187" t="s">
        <v>159</v>
      </c>
      <c r="S41" s="188"/>
      <c r="T41" s="189"/>
      <c r="U41" s="189"/>
      <c r="V41" s="189"/>
      <c r="W41" s="189"/>
      <c r="X41" s="190"/>
    </row>
    <row r="42" spans="2:25" ht="16.149999999999999" customHeight="1" thickBot="1" x14ac:dyDescent="0.25">
      <c r="B42" s="320">
        <f>'Flex SP DSCR_MU Pricer'!A39-0.001</f>
        <v>11.374000000000001</v>
      </c>
      <c r="C42" s="162">
        <f>'Flex SP DSCR_MU Pricer'!B39-0.905</f>
        <v>107.102</v>
      </c>
      <c r="D42" s="162">
        <f>'Flex SP DSCR_MU Pricer'!C39-0.905</f>
        <v>106.902</v>
      </c>
      <c r="E42" s="199"/>
      <c r="F42" s="772"/>
      <c r="G42" s="880"/>
      <c r="H42" s="74" t="s">
        <v>163</v>
      </c>
      <c r="I42" s="336"/>
      <c r="J42" s="332">
        <v>-0.25</v>
      </c>
      <c r="K42" s="328">
        <v>-0.25</v>
      </c>
      <c r="L42" s="328">
        <v>-0.25</v>
      </c>
      <c r="M42" s="323">
        <v>-0.375</v>
      </c>
      <c r="N42" s="323">
        <v>-0.375</v>
      </c>
      <c r="O42" s="328">
        <v>-0.5</v>
      </c>
      <c r="P42" s="349">
        <v>-0.5</v>
      </c>
      <c r="Q42" s="301"/>
      <c r="R42" s="756" t="s">
        <v>194</v>
      </c>
      <c r="S42" s="757"/>
      <c r="T42" s="757"/>
      <c r="U42" s="757"/>
      <c r="V42" s="757"/>
      <c r="W42" s="757"/>
      <c r="X42" s="758"/>
    </row>
    <row r="43" spans="2:25" ht="16.5" thickBot="1" x14ac:dyDescent="0.25">
      <c r="B43" s="329">
        <f>'Flex SP DSCR_MU Pricer'!A40-0.001</f>
        <v>11.499000000000001</v>
      </c>
      <c r="C43" s="162">
        <f>'Flex SP DSCR_MU Pricer'!B40-0.905</f>
        <v>107.352</v>
      </c>
      <c r="D43" s="162">
        <f>'Flex SP DSCR_MU Pricer'!C40-0.905</f>
        <v>107.152</v>
      </c>
      <c r="E43" s="199"/>
      <c r="F43" s="772"/>
      <c r="G43" s="880"/>
      <c r="H43" s="85" t="s">
        <v>57</v>
      </c>
      <c r="I43" s="335"/>
      <c r="J43" s="332">
        <v>-0.25</v>
      </c>
      <c r="K43" s="328">
        <v>-0.25</v>
      </c>
      <c r="L43" s="328">
        <v>-0.25</v>
      </c>
      <c r="M43" s="328">
        <v>-0.25</v>
      </c>
      <c r="N43" s="328">
        <v>-0.25</v>
      </c>
      <c r="O43" s="328">
        <v>-0.25</v>
      </c>
      <c r="P43" s="349">
        <v>-0.25</v>
      </c>
      <c r="Q43" s="301"/>
      <c r="R43" s="759" t="s">
        <v>316</v>
      </c>
      <c r="S43" s="760"/>
      <c r="T43" s="760"/>
      <c r="U43" s="760"/>
      <c r="V43" s="760"/>
      <c r="W43" s="760"/>
      <c r="X43" s="761"/>
    </row>
    <row r="44" spans="2:25" ht="16.5" customHeight="1" thickBot="1" x14ac:dyDescent="0.3">
      <c r="B44" s="330" t="s">
        <v>161</v>
      </c>
      <c r="C44" s="766">
        <v>98</v>
      </c>
      <c r="D44" s="767"/>
      <c r="E44" s="199"/>
      <c r="F44" s="772"/>
      <c r="G44" s="880"/>
      <c r="H44" s="74" t="s">
        <v>164</v>
      </c>
      <c r="I44" s="336"/>
      <c r="J44" s="276">
        <v>-0.5</v>
      </c>
      <c r="K44" s="117">
        <v>-0.5</v>
      </c>
      <c r="L44" s="117">
        <v>-0.75</v>
      </c>
      <c r="M44" s="117">
        <v>-0.75</v>
      </c>
      <c r="N44" s="117">
        <v>-0.75</v>
      </c>
      <c r="O44" s="117">
        <v>-0.875</v>
      </c>
      <c r="P44" s="349">
        <v>-1.125</v>
      </c>
      <c r="Q44" s="301"/>
      <c r="R44" s="840" t="s">
        <v>317</v>
      </c>
      <c r="S44" s="841"/>
      <c r="T44" s="841"/>
      <c r="U44" s="841"/>
      <c r="V44" s="841"/>
      <c r="W44" s="841"/>
      <c r="X44" s="842"/>
    </row>
    <row r="45" spans="2:25" ht="16.149999999999999" customHeight="1" thickBot="1" x14ac:dyDescent="0.25">
      <c r="B45" s="87" t="s">
        <v>183</v>
      </c>
      <c r="C45" s="88" t="s">
        <v>33</v>
      </c>
      <c r="D45" s="87" t="s">
        <v>31</v>
      </c>
      <c r="E45" s="199"/>
      <c r="F45" s="772"/>
      <c r="G45" s="880"/>
      <c r="H45" s="382" t="s">
        <v>306</v>
      </c>
      <c r="I45" s="383"/>
      <c r="J45" s="332">
        <v>-2.125</v>
      </c>
      <c r="K45" s="332">
        <v>-2.125</v>
      </c>
      <c r="L45" s="328">
        <v>-2.25</v>
      </c>
      <c r="M45" s="328">
        <v>-2.5</v>
      </c>
      <c r="N45" s="328">
        <v>-3</v>
      </c>
      <c r="O45" s="323">
        <v>-3.25</v>
      </c>
      <c r="P45" s="351" t="s">
        <v>12</v>
      </c>
      <c r="Q45" s="301"/>
      <c r="R45" s="840" t="s">
        <v>195</v>
      </c>
      <c r="S45" s="841"/>
      <c r="T45" s="841"/>
      <c r="U45" s="841"/>
      <c r="V45" s="841"/>
      <c r="W45" s="841"/>
      <c r="X45" s="842"/>
    </row>
    <row r="46" spans="2:25" ht="16.5" thickBot="1" x14ac:dyDescent="0.25">
      <c r="B46" s="160" t="s">
        <v>185</v>
      </c>
      <c r="C46" s="129">
        <v>-1.5</v>
      </c>
      <c r="D46" s="161">
        <v>101</v>
      </c>
      <c r="E46" s="302"/>
      <c r="F46" s="772"/>
      <c r="G46" s="880"/>
      <c r="H46" s="263" t="s">
        <v>165</v>
      </c>
      <c r="I46" s="337"/>
      <c r="J46" s="332">
        <v>-2</v>
      </c>
      <c r="K46" s="328">
        <v>-2</v>
      </c>
      <c r="L46" s="328">
        <v>-2.125</v>
      </c>
      <c r="M46" s="328">
        <v>-2.375</v>
      </c>
      <c r="N46" s="328">
        <v>-2.5</v>
      </c>
      <c r="O46" s="323">
        <v>-2.75</v>
      </c>
      <c r="P46" s="351" t="s">
        <v>12</v>
      </c>
      <c r="Q46" s="301"/>
      <c r="R46" s="843" t="s">
        <v>118</v>
      </c>
      <c r="S46" s="844"/>
      <c r="T46" s="844"/>
      <c r="U46" s="844"/>
      <c r="V46" s="844"/>
      <c r="W46" s="844"/>
      <c r="X46" s="845"/>
    </row>
    <row r="47" spans="2:25" ht="16.5" customHeight="1" thickBot="1" x14ac:dyDescent="0.3">
      <c r="B47" s="160" t="s">
        <v>184</v>
      </c>
      <c r="C47" s="129">
        <v>-1.25</v>
      </c>
      <c r="D47" s="161">
        <v>101</v>
      </c>
      <c r="E47" s="303"/>
      <c r="F47" s="772"/>
      <c r="G47" s="880"/>
      <c r="H47" s="737" t="s">
        <v>166</v>
      </c>
      <c r="I47" s="738"/>
      <c r="J47" s="331">
        <v>-0.5</v>
      </c>
      <c r="K47" s="323">
        <v>-0.5</v>
      </c>
      <c r="L47" s="323">
        <v>-0.5</v>
      </c>
      <c r="M47" s="380" t="s">
        <v>12</v>
      </c>
      <c r="N47" s="380" t="s">
        <v>12</v>
      </c>
      <c r="O47" s="325" t="s">
        <v>12</v>
      </c>
      <c r="P47" s="352" t="s">
        <v>12</v>
      </c>
      <c r="Q47" s="301"/>
      <c r="R47" s="846" t="s">
        <v>181</v>
      </c>
      <c r="S47" s="847"/>
      <c r="T47" s="847"/>
      <c r="U47" s="847"/>
      <c r="V47" s="847"/>
      <c r="W47" s="847"/>
      <c r="X47" s="848"/>
      <c r="Y47" s="200"/>
    </row>
    <row r="48" spans="2:25" ht="14.45" customHeight="1" thickBot="1" x14ac:dyDescent="0.25">
      <c r="B48" s="160">
        <v>12</v>
      </c>
      <c r="C48" s="129">
        <v>-1</v>
      </c>
      <c r="D48" s="161">
        <v>101.5</v>
      </c>
      <c r="E48" s="303"/>
      <c r="F48" s="772"/>
      <c r="G48" s="880"/>
      <c r="H48" s="737" t="s">
        <v>267</v>
      </c>
      <c r="I48" s="738"/>
      <c r="J48" s="332">
        <v>-1.125</v>
      </c>
      <c r="K48" s="328">
        <v>-1.125</v>
      </c>
      <c r="L48" s="328">
        <v>-1.125</v>
      </c>
      <c r="M48" s="328">
        <v>-1.125</v>
      </c>
      <c r="N48" s="328">
        <v>-1.125</v>
      </c>
      <c r="O48" s="328">
        <v>-1.125</v>
      </c>
      <c r="P48" s="350" t="s">
        <v>12</v>
      </c>
      <c r="Q48" s="301"/>
      <c r="R48" s="753" t="s">
        <v>182</v>
      </c>
      <c r="S48" s="754"/>
      <c r="T48" s="754"/>
      <c r="U48" s="754"/>
      <c r="V48" s="754"/>
      <c r="W48" s="754"/>
      <c r="X48" s="755"/>
      <c r="Y48" s="201"/>
    </row>
    <row r="49" spans="2:25" ht="14.45" customHeight="1" thickBot="1" x14ac:dyDescent="0.3">
      <c r="B49" s="160">
        <v>24</v>
      </c>
      <c r="C49" s="129">
        <v>-0.625</v>
      </c>
      <c r="D49" s="161">
        <v>102.25</v>
      </c>
      <c r="E49" s="303"/>
      <c r="F49" s="772"/>
      <c r="G49" s="880"/>
      <c r="H49" s="737" t="s">
        <v>51</v>
      </c>
      <c r="I49" s="738"/>
      <c r="J49" s="276">
        <v>-0.625</v>
      </c>
      <c r="K49" s="117">
        <v>-0.625</v>
      </c>
      <c r="L49" s="117">
        <v>-0.625</v>
      </c>
      <c r="M49" s="117">
        <v>-0.625</v>
      </c>
      <c r="N49" s="117">
        <v>-0.625</v>
      </c>
      <c r="O49" s="117">
        <v>-0.625</v>
      </c>
      <c r="P49" s="350" t="s">
        <v>12</v>
      </c>
      <c r="Q49" s="301"/>
      <c r="R49" s="741" t="s">
        <v>188</v>
      </c>
      <c r="S49" s="742"/>
      <c r="T49" s="742"/>
      <c r="U49" s="742"/>
      <c r="V49" s="742"/>
      <c r="W49" s="742"/>
      <c r="X49" s="743"/>
      <c r="Y49" s="90"/>
    </row>
    <row r="50" spans="2:25" ht="14.45" customHeight="1" thickBot="1" x14ac:dyDescent="0.3">
      <c r="B50" s="160">
        <v>36</v>
      </c>
      <c r="C50" s="129">
        <v>0</v>
      </c>
      <c r="D50" s="161">
        <v>103</v>
      </c>
      <c r="E50" s="302"/>
      <c r="F50" s="774"/>
      <c r="G50" s="881"/>
      <c r="H50" s="885" t="s">
        <v>266</v>
      </c>
      <c r="I50" s="886"/>
      <c r="J50" s="276">
        <v>-0.625</v>
      </c>
      <c r="K50" s="117">
        <v>-0.625</v>
      </c>
      <c r="L50" s="117">
        <v>-0.625</v>
      </c>
      <c r="M50" s="117">
        <v>-0.625</v>
      </c>
      <c r="N50" s="117">
        <v>-0.625</v>
      </c>
      <c r="O50" s="117">
        <v>-0.625</v>
      </c>
      <c r="P50" s="353" t="s">
        <v>12</v>
      </c>
      <c r="Q50" s="301"/>
      <c r="R50" s="741" t="s">
        <v>167</v>
      </c>
      <c r="S50" s="742"/>
      <c r="T50" s="742"/>
      <c r="U50" s="742"/>
      <c r="V50" s="742"/>
      <c r="W50" s="742"/>
      <c r="X50" s="743"/>
      <c r="Y50" s="90"/>
    </row>
    <row r="51" spans="2:25" ht="14.45" customHeight="1" thickBot="1" x14ac:dyDescent="0.3">
      <c r="B51" s="160">
        <v>48</v>
      </c>
      <c r="C51" s="129">
        <v>0.375</v>
      </c>
      <c r="D51" s="161">
        <v>103</v>
      </c>
      <c r="E51" s="302"/>
      <c r="F51" s="869" t="s">
        <v>286</v>
      </c>
      <c r="G51" s="870"/>
      <c r="H51" s="871"/>
      <c r="I51" s="872"/>
      <c r="J51" s="343"/>
      <c r="K51" s="864" t="s">
        <v>14</v>
      </c>
      <c r="L51" s="865"/>
      <c r="M51" s="865"/>
      <c r="N51" s="865"/>
      <c r="O51" s="866"/>
      <c r="P51" s="297" t="s">
        <v>64</v>
      </c>
      <c r="Q51" s="301"/>
      <c r="R51" s="744" t="s">
        <v>186</v>
      </c>
      <c r="S51" s="745"/>
      <c r="T51" s="745"/>
      <c r="U51" s="745"/>
      <c r="V51" s="745"/>
      <c r="W51" s="745"/>
      <c r="X51" s="746"/>
      <c r="Y51" s="89"/>
    </row>
    <row r="52" spans="2:25" ht="14.45" customHeight="1" thickBot="1" x14ac:dyDescent="0.3">
      <c r="B52" s="160">
        <v>60</v>
      </c>
      <c r="C52" s="129">
        <v>0.75</v>
      </c>
      <c r="D52" s="161">
        <v>103</v>
      </c>
      <c r="E52" s="302"/>
      <c r="F52" s="338" t="s">
        <v>285</v>
      </c>
      <c r="G52" s="339"/>
      <c r="H52" s="339"/>
      <c r="I52" s="340"/>
      <c r="J52" s="343"/>
      <c r="K52" s="273" t="s">
        <v>290</v>
      </c>
      <c r="L52" s="873" t="s">
        <v>300</v>
      </c>
      <c r="M52" s="874"/>
      <c r="N52" s="867" t="s">
        <v>299</v>
      </c>
      <c r="O52" s="868"/>
      <c r="P52" s="308">
        <f>'Flex Select Prime Pricer'!H4</f>
        <v>5.32</v>
      </c>
      <c r="Q52" s="301"/>
      <c r="R52" s="744" t="s">
        <v>187</v>
      </c>
      <c r="S52" s="745"/>
      <c r="T52" s="745"/>
      <c r="U52" s="745"/>
      <c r="V52" s="745"/>
      <c r="W52" s="745"/>
      <c r="X52" s="746"/>
      <c r="Y52" s="89"/>
    </row>
    <row r="53" spans="2:25" ht="15" customHeight="1" thickBot="1" x14ac:dyDescent="0.3">
      <c r="B53" s="91" t="s">
        <v>309</v>
      </c>
      <c r="C53" s="92">
        <v>-0.25</v>
      </c>
      <c r="D53" s="116">
        <v>103</v>
      </c>
      <c r="E53" s="304"/>
      <c r="F53" s="338" t="s">
        <v>284</v>
      </c>
      <c r="G53" s="339"/>
      <c r="H53" s="339"/>
      <c r="I53" s="340"/>
      <c r="J53" s="261"/>
      <c r="K53" s="713" t="s">
        <v>17</v>
      </c>
      <c r="L53" s="714"/>
      <c r="M53" s="714"/>
      <c r="N53" s="714"/>
      <c r="O53" s="714"/>
      <c r="P53" s="715"/>
      <c r="Q53" s="305"/>
      <c r="R53" s="829" t="s">
        <v>193</v>
      </c>
      <c r="S53" s="830"/>
      <c r="T53" s="830"/>
      <c r="U53" s="830"/>
      <c r="V53" s="830"/>
      <c r="W53" s="830"/>
      <c r="X53" s="831"/>
    </row>
    <row r="54" spans="2:25" x14ac:dyDescent="0.2">
      <c r="N54" s="86"/>
      <c r="O54" s="86"/>
      <c r="P54" s="86"/>
      <c r="R54" s="202"/>
      <c r="S54" s="202"/>
      <c r="T54" s="202"/>
      <c r="U54" s="202"/>
      <c r="V54" s="202"/>
      <c r="W54" s="202"/>
      <c r="X54" s="306"/>
    </row>
    <row r="55" spans="2:25" x14ac:dyDescent="0.2">
      <c r="B55" s="863"/>
      <c r="C55" s="863"/>
      <c r="D55" s="863"/>
      <c r="N55" s="86"/>
      <c r="O55" s="86"/>
      <c r="P55" s="86"/>
      <c r="R55" s="202"/>
      <c r="S55" s="202"/>
      <c r="T55" s="202"/>
      <c r="U55" s="202"/>
      <c r="V55" s="202"/>
      <c r="W55" s="202"/>
      <c r="X55" s="202"/>
    </row>
    <row r="56" spans="2:25" x14ac:dyDescent="0.2">
      <c r="N56" s="86"/>
      <c r="O56" s="86"/>
      <c r="P56" s="86"/>
    </row>
    <row r="57" spans="2:25" x14ac:dyDescent="0.2">
      <c r="N57" s="86"/>
      <c r="O57" s="86"/>
      <c r="P57" s="86"/>
    </row>
  </sheetData>
  <mergeCells count="78"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H47:I47"/>
    <mergeCell ref="R23:T23"/>
    <mergeCell ref="U23:X23"/>
    <mergeCell ref="R24:T24"/>
    <mergeCell ref="U24:X24"/>
  </mergeCells>
  <conditionalFormatting sqref="E47:E49 Y51:Y52 E5">
    <cfRule type="cellIs" dxfId="681" priority="3207" operator="equal">
      <formula>"N/A"</formula>
    </cfRule>
  </conditionalFormatting>
  <conditionalFormatting sqref="B6:C6">
    <cfRule type="cellIs" dxfId="680" priority="3206" operator="equal">
      <formula>"N/A"</formula>
    </cfRule>
  </conditionalFormatting>
  <conditionalFormatting sqref="C7:D43">
    <cfRule type="cellIs" dxfId="679" priority="3205" operator="equal">
      <formula>"N/A"</formula>
    </cfRule>
  </conditionalFormatting>
  <conditionalFormatting sqref="B45:C45">
    <cfRule type="cellIs" dxfId="678" priority="3190" operator="equal">
      <formula>"N/A"</formula>
    </cfRule>
  </conditionalFormatting>
  <conditionalFormatting sqref="B49">
    <cfRule type="cellIs" dxfId="677" priority="3189" operator="equal">
      <formula>"N/A"</formula>
    </cfRule>
  </conditionalFormatting>
  <conditionalFormatting sqref="B47:C47">
    <cfRule type="cellIs" dxfId="676" priority="3188" operator="equal">
      <formula>"N/A"</formula>
    </cfRule>
  </conditionalFormatting>
  <conditionalFormatting sqref="B48">
    <cfRule type="cellIs" dxfId="675" priority="3187" operator="equal">
      <formula>"N/A"</formula>
    </cfRule>
  </conditionalFormatting>
  <conditionalFormatting sqref="B51:C51">
    <cfRule type="cellIs" dxfId="674" priority="3186" operator="equal">
      <formula>"N/A"</formula>
    </cfRule>
  </conditionalFormatting>
  <conditionalFormatting sqref="E48">
    <cfRule type="cellIs" dxfId="673" priority="3185" operator="equal">
      <formula>"N/A"</formula>
    </cfRule>
  </conditionalFormatting>
  <conditionalFormatting sqref="E47">
    <cfRule type="cellIs" dxfId="672" priority="3184" operator="equal">
      <formula>"N/A"</formula>
    </cfRule>
  </conditionalFormatting>
  <conditionalFormatting sqref="D46:D47">
    <cfRule type="cellIs" dxfId="671" priority="3182" operator="equal">
      <formula>"N/A"</formula>
    </cfRule>
  </conditionalFormatting>
  <conditionalFormatting sqref="D50:D51">
    <cfRule type="cellIs" dxfId="670" priority="3181" operator="equal">
      <formula>"N/A"</formula>
    </cfRule>
  </conditionalFormatting>
  <conditionalFormatting sqref="D48">
    <cfRule type="cellIs" dxfId="669" priority="3180" operator="equal">
      <formula>"N/A"</formula>
    </cfRule>
  </conditionalFormatting>
  <conditionalFormatting sqref="D49">
    <cfRule type="cellIs" dxfId="668" priority="3179" operator="equal">
      <formula>"N/A"</formula>
    </cfRule>
  </conditionalFormatting>
  <conditionalFormatting sqref="D6">
    <cfRule type="cellIs" dxfId="667" priority="3146" operator="equal">
      <formula>"N/A"</formula>
    </cfRule>
  </conditionalFormatting>
  <conditionalFormatting sqref="D49">
    <cfRule type="cellIs" dxfId="666" priority="3143" operator="equal">
      <formula>"N/A"</formula>
    </cfRule>
  </conditionalFormatting>
  <conditionalFormatting sqref="D50:D51">
    <cfRule type="cellIs" dxfId="665" priority="3142" operator="equal">
      <formula>"N/A"</formula>
    </cfRule>
  </conditionalFormatting>
  <conditionalFormatting sqref="D52">
    <cfRule type="cellIs" dxfId="664" priority="3141" operator="equal">
      <formula>"N/A"</formula>
    </cfRule>
  </conditionalFormatting>
  <conditionalFormatting sqref="D52">
    <cfRule type="cellIs" dxfId="663" priority="3140" operator="equal">
      <formula>"N/A"</formula>
    </cfRule>
  </conditionalFormatting>
  <conditionalFormatting sqref="B50:C50">
    <cfRule type="cellIs" dxfId="662" priority="3138" operator="equal">
      <formula>"N/A"</formula>
    </cfRule>
  </conditionalFormatting>
  <conditionalFormatting sqref="Y49:Y50">
    <cfRule type="cellIs" dxfId="661" priority="3128" operator="equal">
      <formula>"N/A"</formula>
    </cfRule>
  </conditionalFormatting>
  <conditionalFormatting sqref="Y49:Y50">
    <cfRule type="cellIs" dxfId="660" priority="3127" operator="equal">
      <formula>"N/A"</formula>
    </cfRule>
  </conditionalFormatting>
  <conditionalFormatting sqref="Y49:Y50">
    <cfRule type="cellIs" dxfId="659" priority="3126" operator="equal">
      <formula>"N/A"</formula>
    </cfRule>
  </conditionalFormatting>
  <conditionalFormatting sqref="Y49:Y50">
    <cfRule type="cellIs" dxfId="658" priority="3125" operator="equal">
      <formula>"N/A"</formula>
    </cfRule>
  </conditionalFormatting>
  <conditionalFormatting sqref="R49">
    <cfRule type="cellIs" dxfId="657" priority="2974" operator="equal">
      <formula>"N/A"</formula>
    </cfRule>
  </conditionalFormatting>
  <conditionalFormatting sqref="R49">
    <cfRule type="cellIs" dxfId="656" priority="2972" operator="equal">
      <formula>"N/A"</formula>
    </cfRule>
  </conditionalFormatting>
  <conditionalFormatting sqref="R49">
    <cfRule type="cellIs" dxfId="655" priority="2971" operator="equal">
      <formula>"N/A"</formula>
    </cfRule>
  </conditionalFormatting>
  <conditionalFormatting sqref="B46:C46">
    <cfRule type="cellIs" dxfId="654" priority="2679" operator="equal">
      <formula>"N/A"</formula>
    </cfRule>
  </conditionalFormatting>
  <conditionalFormatting sqref="B7:B43">
    <cfRule type="cellIs" dxfId="653" priority="2275" operator="equal">
      <formula>"N/A"</formula>
    </cfRule>
  </conditionalFormatting>
  <conditionalFormatting sqref="C49">
    <cfRule type="cellIs" dxfId="652" priority="2171" operator="equal">
      <formula>"N/A"</formula>
    </cfRule>
  </conditionalFormatting>
  <conditionalFormatting sqref="C48">
    <cfRule type="cellIs" dxfId="651" priority="2170" operator="equal">
      <formula>"N/A"</formula>
    </cfRule>
  </conditionalFormatting>
  <conditionalFormatting sqref="F16">
    <cfRule type="cellIs" dxfId="650" priority="748" operator="equal">
      <formula>"N/A"</formula>
    </cfRule>
  </conditionalFormatting>
  <conditionalFormatting sqref="L16:P16">
    <cfRule type="cellIs" dxfId="649" priority="747" operator="equal">
      <formula>"N/A"</formula>
    </cfRule>
  </conditionalFormatting>
  <conditionalFormatting sqref="K16">
    <cfRule type="cellIs" dxfId="648" priority="746" operator="equal">
      <formula>"N/A"</formula>
    </cfRule>
  </conditionalFormatting>
  <conditionalFormatting sqref="J16">
    <cfRule type="cellIs" dxfId="647" priority="737" operator="equal">
      <formula>"N/A"</formula>
    </cfRule>
  </conditionalFormatting>
  <conditionalFormatting sqref="F23:F26 H20:I20 J42:N42 J43:P43 H38:I44 H31:K31 I19 P41 H25:I25 P25 H28:I28 H29:P30 J40:N40 P34:P36 J37:O38 P38:P39 I27:N27 H26:O26">
    <cfRule type="cellIs" dxfId="646" priority="723" operator="equal">
      <formula>"N/A"</formula>
    </cfRule>
  </conditionalFormatting>
  <conditionalFormatting sqref="J30:J31 F17:F18 M35:P35 F34 I28:I35 H27:H35 H44 H45:I45 O45:P45 H23:I23 K29:P31 O27:P27 P40:P41 O32:P33 P34">
    <cfRule type="cellIs" dxfId="645" priority="722" operator="equal">
      <formula>"N/A"</formula>
    </cfRule>
  </conditionalFormatting>
  <conditionalFormatting sqref="K31">
    <cfRule type="cellIs" dxfId="644" priority="717" operator="equal">
      <formula>"N/A"</formula>
    </cfRule>
  </conditionalFormatting>
  <conditionalFormatting sqref="L31:P31">
    <cfRule type="cellIs" dxfId="643" priority="721" operator="equal">
      <formula>"N/A"</formula>
    </cfRule>
  </conditionalFormatting>
  <conditionalFormatting sqref="J31">
    <cfRule type="cellIs" dxfId="642" priority="715" operator="equal">
      <formula>"N/A"</formula>
    </cfRule>
  </conditionalFormatting>
  <conditionalFormatting sqref="F24">
    <cfRule type="cellIs" dxfId="641" priority="711" operator="equal">
      <formula>"N/A"</formula>
    </cfRule>
  </conditionalFormatting>
  <conditionalFormatting sqref="P39:P41">
    <cfRule type="cellIs" dxfId="640" priority="718" operator="equal">
      <formula>"N/A"</formula>
    </cfRule>
  </conditionalFormatting>
  <conditionalFormatting sqref="J40 J43">
    <cfRule type="cellIs" dxfId="639" priority="714" operator="equal">
      <formula>"N/A"</formula>
    </cfRule>
  </conditionalFormatting>
  <conditionalFormatting sqref="H34:I34">
    <cfRule type="cellIs" dxfId="638" priority="713" operator="equal">
      <formula>"N/A"</formula>
    </cfRule>
  </conditionalFormatting>
  <conditionalFormatting sqref="K40 K43">
    <cfRule type="cellIs" dxfId="637" priority="716" operator="equal">
      <formula>"N/A"</formula>
    </cfRule>
  </conditionalFormatting>
  <conditionalFormatting sqref="P34">
    <cfRule type="cellIs" dxfId="636" priority="712" operator="equal">
      <formula>"N/A"</formula>
    </cfRule>
  </conditionalFormatting>
  <conditionalFormatting sqref="L30:O30">
    <cfRule type="cellIs" dxfId="635" priority="720" operator="equal">
      <formula>"N/A"</formula>
    </cfRule>
  </conditionalFormatting>
  <conditionalFormatting sqref="L43:O43">
    <cfRule type="cellIs" dxfId="634" priority="719" operator="equal">
      <formula>"N/A"</formula>
    </cfRule>
  </conditionalFormatting>
  <conditionalFormatting sqref="F34">
    <cfRule type="cellIs" dxfId="633" priority="710" operator="equal">
      <formula>"N/A"</formula>
    </cfRule>
  </conditionalFormatting>
  <conditionalFormatting sqref="P31">
    <cfRule type="cellIs" dxfId="632" priority="702" operator="equal">
      <formula>"N/A"</formula>
    </cfRule>
  </conditionalFormatting>
  <conditionalFormatting sqref="P29">
    <cfRule type="cellIs" dxfId="631" priority="695" operator="equal">
      <formula>"N/A"</formula>
    </cfRule>
  </conditionalFormatting>
  <conditionalFormatting sqref="H30:I30">
    <cfRule type="cellIs" dxfId="630" priority="699" operator="equal">
      <formula>"N/A"</formula>
    </cfRule>
  </conditionalFormatting>
  <conditionalFormatting sqref="J40 J43">
    <cfRule type="cellIs" dxfId="629" priority="700" operator="equal">
      <formula>"N/A"</formula>
    </cfRule>
  </conditionalFormatting>
  <conditionalFormatting sqref="H34:I34">
    <cfRule type="cellIs" dxfId="628" priority="709" operator="equal">
      <formula>"N/A"</formula>
    </cfRule>
  </conditionalFormatting>
  <conditionalFormatting sqref="K40 K43">
    <cfRule type="cellIs" dxfId="627" priority="701" operator="equal">
      <formula>"N/A"</formula>
    </cfRule>
  </conditionalFormatting>
  <conditionalFormatting sqref="P34">
    <cfRule type="cellIs" dxfId="626" priority="705" operator="equal">
      <formula>"N/A"</formula>
    </cfRule>
  </conditionalFormatting>
  <conditionalFormatting sqref="J43:O43">
    <cfRule type="cellIs" dxfId="625" priority="703" operator="equal">
      <formula>"N/A"</formula>
    </cfRule>
  </conditionalFormatting>
  <conditionalFormatting sqref="L30:P30">
    <cfRule type="cellIs" dxfId="624" priority="698" operator="equal">
      <formula>"N/A"</formula>
    </cfRule>
  </conditionalFormatting>
  <conditionalFormatting sqref="L29:O29 L31:O31">
    <cfRule type="cellIs" dxfId="623" priority="706" operator="equal">
      <formula>"N/A"</formula>
    </cfRule>
  </conditionalFormatting>
  <conditionalFormatting sqref="O43">
    <cfRule type="cellIs" dxfId="622" priority="704" operator="equal">
      <formula>"N/A"</formula>
    </cfRule>
  </conditionalFormatting>
  <conditionalFormatting sqref="J40">
    <cfRule type="cellIs" dxfId="621" priority="692" operator="equal">
      <formula>"N/A"</formula>
    </cfRule>
  </conditionalFormatting>
  <conditionalFormatting sqref="K30">
    <cfRule type="cellIs" dxfId="620" priority="697" operator="equal">
      <formula>"N/A"</formula>
    </cfRule>
  </conditionalFormatting>
  <conditionalFormatting sqref="J30">
    <cfRule type="cellIs" dxfId="619" priority="696" operator="equal">
      <formula>"N/A"</formula>
    </cfRule>
  </conditionalFormatting>
  <conditionalFormatting sqref="H39:I39">
    <cfRule type="cellIs" dxfId="618" priority="694" operator="equal">
      <formula>"N/A"</formula>
    </cfRule>
  </conditionalFormatting>
  <conditionalFormatting sqref="K40">
    <cfRule type="cellIs" dxfId="617" priority="693" operator="equal">
      <formula>"N/A"</formula>
    </cfRule>
  </conditionalFormatting>
  <conditionalFormatting sqref="P39:P41">
    <cfRule type="cellIs" dxfId="616" priority="691" operator="equal">
      <formula>"N/A"</formula>
    </cfRule>
  </conditionalFormatting>
  <conditionalFormatting sqref="L40">
    <cfRule type="cellIs" dxfId="615" priority="690" operator="equal">
      <formula>"N/A"</formula>
    </cfRule>
  </conditionalFormatting>
  <conditionalFormatting sqref="H31:I31">
    <cfRule type="cellIs" dxfId="614" priority="688" operator="equal">
      <formula>"N/A"</formula>
    </cfRule>
  </conditionalFormatting>
  <conditionalFormatting sqref="J31">
    <cfRule type="cellIs" dxfId="613" priority="685" operator="equal">
      <formula>"N/A"</formula>
    </cfRule>
  </conditionalFormatting>
  <conditionalFormatting sqref="H31:I31">
    <cfRule type="cellIs" dxfId="612" priority="683" operator="equal">
      <formula>"N/A"</formula>
    </cfRule>
  </conditionalFormatting>
  <conditionalFormatting sqref="L31:P31">
    <cfRule type="cellIs" dxfId="611" priority="687" operator="equal">
      <formula>"N/A"</formula>
    </cfRule>
  </conditionalFormatting>
  <conditionalFormatting sqref="P34">
    <cfRule type="cellIs" dxfId="610" priority="689" operator="equal">
      <formula>"N/A"</formula>
    </cfRule>
  </conditionalFormatting>
  <conditionalFormatting sqref="P30">
    <cfRule type="cellIs" dxfId="609" priority="684" operator="equal">
      <formula>"N/A"</formula>
    </cfRule>
  </conditionalFormatting>
  <conditionalFormatting sqref="K31">
    <cfRule type="cellIs" dxfId="608" priority="686" operator="equal">
      <formula>"N/A"</formula>
    </cfRule>
  </conditionalFormatting>
  <conditionalFormatting sqref="L30:P30">
    <cfRule type="cellIs" dxfId="607" priority="680" operator="equal">
      <formula>"N/A"</formula>
    </cfRule>
  </conditionalFormatting>
  <conditionalFormatting sqref="J30">
    <cfRule type="cellIs" dxfId="606" priority="675" operator="equal">
      <formula>"N/A"</formula>
    </cfRule>
  </conditionalFormatting>
  <conditionalFormatting sqref="K31">
    <cfRule type="cellIs" dxfId="605" priority="678" operator="equal">
      <formula>"N/A"</formula>
    </cfRule>
  </conditionalFormatting>
  <conditionalFormatting sqref="K30">
    <cfRule type="cellIs" dxfId="604" priority="677" operator="equal">
      <formula>"N/A"</formula>
    </cfRule>
  </conditionalFormatting>
  <conditionalFormatting sqref="J31">
    <cfRule type="cellIs" dxfId="603" priority="676" operator="equal">
      <formula>"N/A"</formula>
    </cfRule>
  </conditionalFormatting>
  <conditionalFormatting sqref="L31:P31">
    <cfRule type="cellIs" dxfId="602" priority="681" operator="equal">
      <formula>"N/A"</formula>
    </cfRule>
  </conditionalFormatting>
  <conditionalFormatting sqref="H34:I34">
    <cfRule type="cellIs" dxfId="601" priority="682" operator="equal">
      <formula>"N/A"</formula>
    </cfRule>
  </conditionalFormatting>
  <conditionalFormatting sqref="O35">
    <cfRule type="cellIs" dxfId="600" priority="679" operator="equal">
      <formula>"N/A"</formula>
    </cfRule>
  </conditionalFormatting>
  <conditionalFormatting sqref="H33:I33">
    <cfRule type="cellIs" dxfId="599" priority="674" operator="equal">
      <formula>"N/A"</formula>
    </cfRule>
  </conditionalFormatting>
  <conditionalFormatting sqref="F34">
    <cfRule type="cellIs" dxfId="598" priority="673" operator="equal">
      <formula>"N/A"</formula>
    </cfRule>
  </conditionalFormatting>
  <conditionalFormatting sqref="J30:P30">
    <cfRule type="cellIs" dxfId="597" priority="672" operator="equal">
      <formula>"N/A"</formula>
    </cfRule>
  </conditionalFormatting>
  <conditionalFormatting sqref="L30:P30">
    <cfRule type="cellIs" dxfId="596" priority="671" operator="equal">
      <formula>"N/A"</formula>
    </cfRule>
  </conditionalFormatting>
  <conditionalFormatting sqref="L29:O29 L31:O31">
    <cfRule type="cellIs" dxfId="595" priority="670" operator="equal">
      <formula>"N/A"</formula>
    </cfRule>
  </conditionalFormatting>
  <conditionalFormatting sqref="P39">
    <cfRule type="cellIs" dxfId="594" priority="669" operator="equal">
      <formula>"N/A"</formula>
    </cfRule>
  </conditionalFormatting>
  <conditionalFormatting sqref="K30">
    <cfRule type="cellIs" dxfId="593" priority="668" operator="equal">
      <formula>"N/A"</formula>
    </cfRule>
  </conditionalFormatting>
  <conditionalFormatting sqref="K40">
    <cfRule type="cellIs" dxfId="592" priority="667" operator="equal">
      <formula>"N/A"</formula>
    </cfRule>
  </conditionalFormatting>
  <conditionalFormatting sqref="J30">
    <cfRule type="cellIs" dxfId="591" priority="666" operator="equal">
      <formula>"N/A"</formula>
    </cfRule>
  </conditionalFormatting>
  <conditionalFormatting sqref="J40">
    <cfRule type="cellIs" dxfId="590" priority="665" operator="equal">
      <formula>"N/A"</formula>
    </cfRule>
  </conditionalFormatting>
  <conditionalFormatting sqref="H33:I33">
    <cfRule type="cellIs" dxfId="589" priority="664" operator="equal">
      <formula>"N/A"</formula>
    </cfRule>
  </conditionalFormatting>
  <conditionalFormatting sqref="P31">
    <cfRule type="cellIs" dxfId="588" priority="663" operator="equal">
      <formula>"N/A"</formula>
    </cfRule>
  </conditionalFormatting>
  <conditionalFormatting sqref="H33:I33">
    <cfRule type="cellIs" dxfId="587" priority="662" operator="equal">
      <formula>"N/A"</formula>
    </cfRule>
  </conditionalFormatting>
  <conditionalFormatting sqref="O27:P27">
    <cfRule type="cellIs" dxfId="586" priority="661" operator="equal">
      <formula>"N/A"</formula>
    </cfRule>
  </conditionalFormatting>
  <conditionalFormatting sqref="K26">
    <cfRule type="cellIs" dxfId="585" priority="655" operator="equal">
      <formula>"N/A"</formula>
    </cfRule>
  </conditionalFormatting>
  <conditionalFormatting sqref="L30:O30">
    <cfRule type="cellIs" dxfId="584" priority="658" operator="equal">
      <formula>"N/A"</formula>
    </cfRule>
  </conditionalFormatting>
  <conditionalFormatting sqref="L31:P31">
    <cfRule type="cellIs" dxfId="583" priority="657" operator="equal">
      <formula>"N/A"</formula>
    </cfRule>
  </conditionalFormatting>
  <conditionalFormatting sqref="O27:P27">
    <cfRule type="cellIs" dxfId="582" priority="659" operator="equal">
      <formula>"N/A"</formula>
    </cfRule>
  </conditionalFormatting>
  <conditionalFormatting sqref="J26:N26">
    <cfRule type="cellIs" dxfId="581" priority="652" operator="equal">
      <formula>"N/A"</formula>
    </cfRule>
  </conditionalFormatting>
  <conditionalFormatting sqref="P30">
    <cfRule type="cellIs" dxfId="580" priority="656" operator="equal">
      <formula>"N/A"</formula>
    </cfRule>
  </conditionalFormatting>
  <conditionalFormatting sqref="J31">
    <cfRule type="cellIs" dxfId="579" priority="651" operator="equal">
      <formula>"N/A"</formula>
    </cfRule>
  </conditionalFormatting>
  <conditionalFormatting sqref="H29:I29">
    <cfRule type="cellIs" dxfId="578" priority="649" operator="equal">
      <formula>"N/A"</formula>
    </cfRule>
  </conditionalFormatting>
  <conditionalFormatting sqref="J40">
    <cfRule type="cellIs" dxfId="577" priority="650" operator="equal">
      <formula>"N/A"</formula>
    </cfRule>
  </conditionalFormatting>
  <conditionalFormatting sqref="K31">
    <cfRule type="cellIs" dxfId="576" priority="654" operator="equal">
      <formula>"N/A"</formula>
    </cfRule>
  </conditionalFormatting>
  <conditionalFormatting sqref="J29">
    <cfRule type="cellIs" dxfId="575" priority="646" operator="equal">
      <formula>"N/A"</formula>
    </cfRule>
  </conditionalFormatting>
  <conditionalFormatting sqref="K40">
    <cfRule type="cellIs" dxfId="574" priority="653" operator="equal">
      <formula>"N/A"</formula>
    </cfRule>
  </conditionalFormatting>
  <conditionalFormatting sqref="H39:I39">
    <cfRule type="cellIs" dxfId="573" priority="660" operator="equal">
      <formula>"N/A"</formula>
    </cfRule>
  </conditionalFormatting>
  <conditionalFormatting sqref="L29:P29">
    <cfRule type="cellIs" dxfId="572" priority="648" operator="equal">
      <formula>"N/A"</formula>
    </cfRule>
  </conditionalFormatting>
  <conditionalFormatting sqref="K29">
    <cfRule type="cellIs" dxfId="571" priority="647" operator="equal">
      <formula>"N/A"</formula>
    </cfRule>
  </conditionalFormatting>
  <conditionalFormatting sqref="F34">
    <cfRule type="cellIs" dxfId="570" priority="644" operator="equal">
      <formula>"N/A"</formula>
    </cfRule>
  </conditionalFormatting>
  <conditionalFormatting sqref="H34:I34">
    <cfRule type="cellIs" dxfId="569" priority="643" operator="equal">
      <formula>"N/A"</formula>
    </cfRule>
  </conditionalFormatting>
  <conditionalFormatting sqref="P39:P41">
    <cfRule type="cellIs" dxfId="568" priority="642" operator="equal">
      <formula>"N/A"</formula>
    </cfRule>
  </conditionalFormatting>
  <conditionalFormatting sqref="P31">
    <cfRule type="cellIs" dxfId="567" priority="641" operator="equal">
      <formula>"N/A"</formula>
    </cfRule>
  </conditionalFormatting>
  <conditionalFormatting sqref="H30:I30">
    <cfRule type="cellIs" dxfId="566" priority="635" operator="equal">
      <formula>"N/A"</formula>
    </cfRule>
  </conditionalFormatting>
  <conditionalFormatting sqref="H30:I30">
    <cfRule type="cellIs" dxfId="565" priority="640" operator="equal">
      <formula>"N/A"</formula>
    </cfRule>
  </conditionalFormatting>
  <conditionalFormatting sqref="P29">
    <cfRule type="cellIs" dxfId="564" priority="636" operator="equal">
      <formula>"N/A"</formula>
    </cfRule>
  </conditionalFormatting>
  <conditionalFormatting sqref="L30:P30">
    <cfRule type="cellIs" dxfId="563" priority="639" operator="equal">
      <formula>"N/A"</formula>
    </cfRule>
  </conditionalFormatting>
  <conditionalFormatting sqref="K30">
    <cfRule type="cellIs" dxfId="562" priority="638" operator="equal">
      <formula>"N/A"</formula>
    </cfRule>
  </conditionalFormatting>
  <conditionalFormatting sqref="L30:P30">
    <cfRule type="cellIs" dxfId="561" priority="633" operator="equal">
      <formula>"N/A"</formula>
    </cfRule>
  </conditionalFormatting>
  <conditionalFormatting sqref="J30">
    <cfRule type="cellIs" dxfId="560" priority="637" operator="equal">
      <formula>"N/A"</formula>
    </cfRule>
  </conditionalFormatting>
  <conditionalFormatting sqref="J29">
    <cfRule type="cellIs" dxfId="559" priority="628" operator="equal">
      <formula>"N/A"</formula>
    </cfRule>
  </conditionalFormatting>
  <conditionalFormatting sqref="K30">
    <cfRule type="cellIs" dxfId="558" priority="631" operator="equal">
      <formula>"N/A"</formula>
    </cfRule>
  </conditionalFormatting>
  <conditionalFormatting sqref="K29">
    <cfRule type="cellIs" dxfId="557" priority="630" operator="equal">
      <formula>"N/A"</formula>
    </cfRule>
  </conditionalFormatting>
  <conditionalFormatting sqref="P31">
    <cfRule type="cellIs" dxfId="556" priority="623" operator="equal">
      <formula>"N/A"</formula>
    </cfRule>
  </conditionalFormatting>
  <conditionalFormatting sqref="J30">
    <cfRule type="cellIs" dxfId="555" priority="629" operator="equal">
      <formula>"N/A"</formula>
    </cfRule>
  </conditionalFormatting>
  <conditionalFormatting sqref="M31:O31">
    <cfRule type="cellIs" dxfId="554" priority="626" operator="equal">
      <formula>"N/A"</formula>
    </cfRule>
  </conditionalFormatting>
  <conditionalFormatting sqref="H33:I33">
    <cfRule type="cellIs" dxfId="553" priority="634" operator="equal">
      <formula>"N/A"</formula>
    </cfRule>
  </conditionalFormatting>
  <conditionalFormatting sqref="J31">
    <cfRule type="cellIs" dxfId="552" priority="624" operator="equal">
      <formula>"N/A"</formula>
    </cfRule>
  </conditionalFormatting>
  <conditionalFormatting sqref="L29:P29">
    <cfRule type="cellIs" dxfId="551" priority="632" operator="equal">
      <formula>"N/A"</formula>
    </cfRule>
  </conditionalFormatting>
  <conditionalFormatting sqref="K31">
    <cfRule type="cellIs" dxfId="550" priority="625" operator="equal">
      <formula>"N/A"</formula>
    </cfRule>
  </conditionalFormatting>
  <conditionalFormatting sqref="H31:I31">
    <cfRule type="cellIs" dxfId="549" priority="627" operator="equal">
      <formula>"N/A"</formula>
    </cfRule>
  </conditionalFormatting>
  <conditionalFormatting sqref="L31">
    <cfRule type="cellIs" dxfId="548" priority="622" operator="equal">
      <formula>"N/A"</formula>
    </cfRule>
  </conditionalFormatting>
  <conditionalFormatting sqref="P43 P40:P41">
    <cfRule type="cellIs" dxfId="547" priority="621" operator="equal">
      <formula>"N/A"</formula>
    </cfRule>
  </conditionalFormatting>
  <conditionalFormatting sqref="P33">
    <cfRule type="cellIs" dxfId="546" priority="620" operator="equal">
      <formula>"N/A"</formula>
    </cfRule>
  </conditionalFormatting>
  <conditionalFormatting sqref="I46">
    <cfRule type="cellIs" dxfId="545" priority="619" operator="equal">
      <formula>"N/A"</formula>
    </cfRule>
  </conditionalFormatting>
  <conditionalFormatting sqref="P25">
    <cfRule type="cellIs" dxfId="544" priority="618" operator="equal">
      <formula>"N/A"</formula>
    </cfRule>
  </conditionalFormatting>
  <conditionalFormatting sqref="L43:O43">
    <cfRule type="cellIs" dxfId="543" priority="617" operator="equal">
      <formula>"N/A"</formula>
    </cfRule>
  </conditionalFormatting>
  <conditionalFormatting sqref="H27:I29">
    <cfRule type="cellIs" dxfId="542" priority="616" operator="equal">
      <formula>"N/A"</formula>
    </cfRule>
  </conditionalFormatting>
  <conditionalFormatting sqref="P25">
    <cfRule type="cellIs" dxfId="541" priority="614" operator="equal">
      <formula>"N/A"</formula>
    </cfRule>
  </conditionalFormatting>
  <conditionalFormatting sqref="J29:P29 O27:P27">
    <cfRule type="cellIs" dxfId="540" priority="615" operator="equal">
      <formula>"N/A"</formula>
    </cfRule>
  </conditionalFormatting>
  <conditionalFormatting sqref="J30">
    <cfRule type="cellIs" dxfId="539" priority="613" operator="equal">
      <formula>"N/A"</formula>
    </cfRule>
  </conditionalFormatting>
  <conditionalFormatting sqref="P30">
    <cfRule type="cellIs" dxfId="538" priority="612" operator="equal">
      <formula>"N/A"</formula>
    </cfRule>
  </conditionalFormatting>
  <conditionalFormatting sqref="P34">
    <cfRule type="cellIs" dxfId="537" priority="611" operator="equal">
      <formula>"N/A"</formula>
    </cfRule>
  </conditionalFormatting>
  <conditionalFormatting sqref="P34">
    <cfRule type="cellIs" dxfId="536" priority="610" operator="equal">
      <formula>"N/A"</formula>
    </cfRule>
  </conditionalFormatting>
  <conditionalFormatting sqref="J29:J30">
    <cfRule type="cellIs" dxfId="535" priority="609" operator="equal">
      <formula>"N/A"</formula>
    </cfRule>
  </conditionalFormatting>
  <conditionalFormatting sqref="J26:N26">
    <cfRule type="cellIs" dxfId="534" priority="603" operator="equal">
      <formula>"N/A"</formula>
    </cfRule>
  </conditionalFormatting>
  <conditionalFormatting sqref="P39:P41">
    <cfRule type="cellIs" dxfId="533" priority="604" operator="equal">
      <formula>"N/A"</formula>
    </cfRule>
  </conditionalFormatting>
  <conditionalFormatting sqref="H43:I43">
    <cfRule type="cellIs" dxfId="532" priority="608" operator="equal">
      <formula>"N/A"</formula>
    </cfRule>
  </conditionalFormatting>
  <conditionalFormatting sqref="L43:P43">
    <cfRule type="cellIs" dxfId="531" priority="607" operator="equal">
      <formula>"N/A"</formula>
    </cfRule>
  </conditionalFormatting>
  <conditionalFormatting sqref="K40 K43">
    <cfRule type="cellIs" dxfId="530" priority="606" operator="equal">
      <formula>"N/A"</formula>
    </cfRule>
  </conditionalFormatting>
  <conditionalFormatting sqref="J40 J43">
    <cfRule type="cellIs" dxfId="529" priority="605" operator="equal">
      <formula>"N/A"</formula>
    </cfRule>
  </conditionalFormatting>
  <conditionalFormatting sqref="P27">
    <cfRule type="cellIs" dxfId="528" priority="602" operator="equal">
      <formula>"N/A"</formula>
    </cfRule>
  </conditionalFormatting>
  <conditionalFormatting sqref="P43 P40:P41">
    <cfRule type="cellIs" dxfId="527" priority="601" operator="equal">
      <formula>"N/A"</formula>
    </cfRule>
  </conditionalFormatting>
  <conditionalFormatting sqref="L43:P43">
    <cfRule type="cellIs" dxfId="526" priority="600" operator="equal">
      <formula>"N/A"</formula>
    </cfRule>
  </conditionalFormatting>
  <conditionalFormatting sqref="J40 J43">
    <cfRule type="cellIs" dxfId="525" priority="598" operator="equal">
      <formula>"N/A"</formula>
    </cfRule>
  </conditionalFormatting>
  <conditionalFormatting sqref="K40 K43">
    <cfRule type="cellIs" dxfId="524" priority="599" operator="equal">
      <formula>"N/A"</formula>
    </cfRule>
  </conditionalFormatting>
  <conditionalFormatting sqref="J43:P43">
    <cfRule type="cellIs" dxfId="523" priority="597" operator="equal">
      <formula>"N/A"</formula>
    </cfRule>
  </conditionalFormatting>
  <conditionalFormatting sqref="L43:P43">
    <cfRule type="cellIs" dxfId="522" priority="596" operator="equal">
      <formula>"N/A"</formula>
    </cfRule>
  </conditionalFormatting>
  <conditionalFormatting sqref="K40 K43">
    <cfRule type="cellIs" dxfId="521" priority="595" operator="equal">
      <formula>"N/A"</formula>
    </cfRule>
  </conditionalFormatting>
  <conditionalFormatting sqref="J40 J43">
    <cfRule type="cellIs" dxfId="520" priority="594" operator="equal">
      <formula>"N/A"</formula>
    </cfRule>
  </conditionalFormatting>
  <conditionalFormatting sqref="J29">
    <cfRule type="cellIs" dxfId="519" priority="593" operator="equal">
      <formula>"N/A"</formula>
    </cfRule>
  </conditionalFormatting>
  <conditionalFormatting sqref="P33">
    <cfRule type="cellIs" dxfId="518" priority="591" operator="equal">
      <formula>"N/A"</formula>
    </cfRule>
  </conditionalFormatting>
  <conditionalFormatting sqref="P29">
    <cfRule type="cellIs" dxfId="517" priority="592" operator="equal">
      <formula>"N/A"</formula>
    </cfRule>
  </conditionalFormatting>
  <conditionalFormatting sqref="P39">
    <cfRule type="cellIs" dxfId="516" priority="576" operator="equal">
      <formula>"N/A"</formula>
    </cfRule>
  </conditionalFormatting>
  <conditionalFormatting sqref="L43:O43">
    <cfRule type="cellIs" dxfId="515" priority="589" operator="equal">
      <formula>"N/A"</formula>
    </cfRule>
  </conditionalFormatting>
  <conditionalFormatting sqref="P33">
    <cfRule type="cellIs" dxfId="514" priority="590" operator="equal">
      <formula>"N/A"</formula>
    </cfRule>
  </conditionalFormatting>
  <conditionalFormatting sqref="K40">
    <cfRule type="cellIs" dxfId="513" priority="574" operator="equal">
      <formula>"N/A"</formula>
    </cfRule>
  </conditionalFormatting>
  <conditionalFormatting sqref="P43 P40:P41">
    <cfRule type="cellIs" dxfId="512" priority="588" operator="equal">
      <formula>"N/A"</formula>
    </cfRule>
  </conditionalFormatting>
  <conditionalFormatting sqref="H39:I39">
    <cfRule type="cellIs" dxfId="511" priority="587" operator="equal">
      <formula>"N/A"</formula>
    </cfRule>
  </conditionalFormatting>
  <conditionalFormatting sqref="J40">
    <cfRule type="cellIs" dxfId="510" priority="584" operator="equal">
      <formula>"N/A"</formula>
    </cfRule>
  </conditionalFormatting>
  <conditionalFormatting sqref="P39">
    <cfRule type="cellIs" dxfId="509" priority="586" operator="equal">
      <formula>"N/A"</formula>
    </cfRule>
  </conditionalFormatting>
  <conditionalFormatting sqref="K40">
    <cfRule type="cellIs" dxfId="508" priority="585" operator="equal">
      <formula>"N/A"</formula>
    </cfRule>
  </conditionalFormatting>
  <conditionalFormatting sqref="H43:I43">
    <cfRule type="cellIs" dxfId="507" priority="578" operator="equal">
      <formula>"N/A"</formula>
    </cfRule>
  </conditionalFormatting>
  <conditionalFormatting sqref="H43:I43">
    <cfRule type="cellIs" dxfId="506" priority="583" operator="equal">
      <formula>"N/A"</formula>
    </cfRule>
  </conditionalFormatting>
  <conditionalFormatting sqref="P39:P41">
    <cfRule type="cellIs" dxfId="505" priority="579" operator="equal">
      <formula>"N/A"</formula>
    </cfRule>
  </conditionalFormatting>
  <conditionalFormatting sqref="L43:P43">
    <cfRule type="cellIs" dxfId="504" priority="582" operator="equal">
      <formula>"N/A"</formula>
    </cfRule>
  </conditionalFormatting>
  <conditionalFormatting sqref="K40 K43">
    <cfRule type="cellIs" dxfId="503" priority="581" operator="equal">
      <formula>"N/A"</formula>
    </cfRule>
  </conditionalFormatting>
  <conditionalFormatting sqref="L43:P43">
    <cfRule type="cellIs" dxfId="502" priority="577" operator="equal">
      <formula>"N/A"</formula>
    </cfRule>
  </conditionalFormatting>
  <conditionalFormatting sqref="J40 J43">
    <cfRule type="cellIs" dxfId="501" priority="580" operator="equal">
      <formula>"N/A"</formula>
    </cfRule>
  </conditionalFormatting>
  <conditionalFormatting sqref="J40">
    <cfRule type="cellIs" dxfId="500" priority="572" operator="equal">
      <formula>"N/A"</formula>
    </cfRule>
  </conditionalFormatting>
  <conditionalFormatting sqref="K40 K43">
    <cfRule type="cellIs" dxfId="499" priority="575" operator="equal">
      <formula>"N/A"</formula>
    </cfRule>
  </conditionalFormatting>
  <conditionalFormatting sqref="J40 J43">
    <cfRule type="cellIs" dxfId="498" priority="573" operator="equal">
      <formula>"N/A"</formula>
    </cfRule>
  </conditionalFormatting>
  <conditionalFormatting sqref="P46">
    <cfRule type="cellIs" dxfId="497" priority="571" operator="equal">
      <formula>"N/A"</formula>
    </cfRule>
  </conditionalFormatting>
  <conditionalFormatting sqref="F18 I19">
    <cfRule type="cellIs" dxfId="496" priority="570" operator="equal">
      <formula>"N/A"</formula>
    </cfRule>
  </conditionalFormatting>
  <conditionalFormatting sqref="P18:P19">
    <cfRule type="cellIs" dxfId="495" priority="569" operator="equal">
      <formula>"N/A"</formula>
    </cfRule>
  </conditionalFormatting>
  <conditionalFormatting sqref="J26:O26">
    <cfRule type="cellIs" dxfId="494" priority="568" operator="equal">
      <formula>"N/A"</formula>
    </cfRule>
  </conditionalFormatting>
  <conditionalFormatting sqref="J26:O26">
    <cfRule type="cellIs" dxfId="493" priority="567" operator="equal">
      <formula>"N/A"</formula>
    </cfRule>
  </conditionalFormatting>
  <conditionalFormatting sqref="F26">
    <cfRule type="cellIs" dxfId="492" priority="566" operator="equal">
      <formula>"N/A"</formula>
    </cfRule>
  </conditionalFormatting>
  <conditionalFormatting sqref="H26:I26">
    <cfRule type="cellIs" dxfId="491" priority="565" operator="equal">
      <formula>"N/A"</formula>
    </cfRule>
  </conditionalFormatting>
  <conditionalFormatting sqref="J26:O26">
    <cfRule type="cellIs" dxfId="490" priority="564" operator="equal">
      <formula>"N/A"</formula>
    </cfRule>
  </conditionalFormatting>
  <conditionalFormatting sqref="P40:P41">
    <cfRule type="cellIs" dxfId="489" priority="563" operator="equal">
      <formula>"N/A"</formula>
    </cfRule>
  </conditionalFormatting>
  <conditionalFormatting sqref="P40:P41">
    <cfRule type="cellIs" dxfId="488" priority="562" operator="equal">
      <formula>"N/A"</formula>
    </cfRule>
  </conditionalFormatting>
  <conditionalFormatting sqref="P40:P41">
    <cfRule type="cellIs" dxfId="487" priority="561" operator="equal">
      <formula>"N/A"</formula>
    </cfRule>
  </conditionalFormatting>
  <conditionalFormatting sqref="P40:P41">
    <cfRule type="cellIs" dxfId="486" priority="560" operator="equal">
      <formula>"N/A"</formula>
    </cfRule>
  </conditionalFormatting>
  <conditionalFormatting sqref="P40:P41">
    <cfRule type="cellIs" dxfId="485" priority="559" operator="equal">
      <formula>"N/A"</formula>
    </cfRule>
  </conditionalFormatting>
  <conditionalFormatting sqref="P40:P41">
    <cfRule type="cellIs" dxfId="484" priority="558" operator="equal">
      <formula>"N/A"</formula>
    </cfRule>
  </conditionalFormatting>
  <conditionalFormatting sqref="O32:O33">
    <cfRule type="cellIs" dxfId="483" priority="557" operator="equal">
      <formula>"N/A"</formula>
    </cfRule>
  </conditionalFormatting>
  <conditionalFormatting sqref="O32:O33">
    <cfRule type="cellIs" dxfId="482" priority="556" operator="equal">
      <formula>"N/A"</formula>
    </cfRule>
  </conditionalFormatting>
  <conditionalFormatting sqref="O32:O33">
    <cfRule type="cellIs" dxfId="481" priority="555" operator="equal">
      <formula>"N/A"</formula>
    </cfRule>
  </conditionalFormatting>
  <conditionalFormatting sqref="O32:O33">
    <cfRule type="cellIs" dxfId="480" priority="554" operator="equal">
      <formula>"N/A"</formula>
    </cfRule>
  </conditionalFormatting>
  <conditionalFormatting sqref="O32:O33">
    <cfRule type="cellIs" dxfId="479" priority="553" operator="equal">
      <formula>"N/A"</formula>
    </cfRule>
  </conditionalFormatting>
  <conditionalFormatting sqref="O32:O33">
    <cfRule type="cellIs" dxfId="478" priority="552" operator="equal">
      <formula>"N/A"</formula>
    </cfRule>
  </conditionalFormatting>
  <conditionalFormatting sqref="O32:O33">
    <cfRule type="cellIs" dxfId="477" priority="551" operator="equal">
      <formula>"N/A"</formula>
    </cfRule>
  </conditionalFormatting>
  <conditionalFormatting sqref="L40:M40">
    <cfRule type="cellIs" dxfId="476" priority="550" operator="equal">
      <formula>"N/A"</formula>
    </cfRule>
  </conditionalFormatting>
  <conditionalFormatting sqref="M40">
    <cfRule type="cellIs" dxfId="475" priority="549" operator="equal">
      <formula>"N/A"</formula>
    </cfRule>
  </conditionalFormatting>
  <conditionalFormatting sqref="L40:M40">
    <cfRule type="cellIs" dxfId="474" priority="548" operator="equal">
      <formula>"N/A"</formula>
    </cfRule>
  </conditionalFormatting>
  <conditionalFormatting sqref="J40:M40">
    <cfRule type="cellIs" dxfId="473" priority="547" operator="equal">
      <formula>"N/A"</formula>
    </cfRule>
  </conditionalFormatting>
  <conditionalFormatting sqref="L40:M40">
    <cfRule type="cellIs" dxfId="472" priority="546" operator="equal">
      <formula>"N/A"</formula>
    </cfRule>
  </conditionalFormatting>
  <conditionalFormatting sqref="L40:M40">
    <cfRule type="cellIs" dxfId="471" priority="545" operator="equal">
      <formula>"N/A"</formula>
    </cfRule>
  </conditionalFormatting>
  <conditionalFormatting sqref="L40:M40">
    <cfRule type="cellIs" dxfId="470" priority="543" operator="equal">
      <formula>"N/A"</formula>
    </cfRule>
  </conditionalFormatting>
  <conditionalFormatting sqref="L40:M40">
    <cfRule type="cellIs" dxfId="469" priority="544" operator="equal">
      <formula>"N/A"</formula>
    </cfRule>
  </conditionalFormatting>
  <conditionalFormatting sqref="P40:P41">
    <cfRule type="cellIs" dxfId="468" priority="542" operator="equal">
      <formula>"N/A"</formula>
    </cfRule>
  </conditionalFormatting>
  <conditionalFormatting sqref="P40:P41">
    <cfRule type="cellIs" dxfId="467" priority="540" operator="equal">
      <formula>"N/A"</formula>
    </cfRule>
  </conditionalFormatting>
  <conditionalFormatting sqref="P40:P41">
    <cfRule type="cellIs" dxfId="466" priority="541" operator="equal">
      <formula>"N/A"</formula>
    </cfRule>
  </conditionalFormatting>
  <conditionalFormatting sqref="J35:L35">
    <cfRule type="cellIs" dxfId="465" priority="539" operator="equal">
      <formula>"N/A"</formula>
    </cfRule>
  </conditionalFormatting>
  <conditionalFormatting sqref="J35:L35">
    <cfRule type="cellIs" dxfId="464" priority="538" operator="equal">
      <formula>"N/A"</formula>
    </cfRule>
  </conditionalFormatting>
  <conditionalFormatting sqref="J35:L35">
    <cfRule type="cellIs" dxfId="463" priority="537" operator="equal">
      <formula>"N/A"</formula>
    </cfRule>
  </conditionalFormatting>
  <conditionalFormatting sqref="M35">
    <cfRule type="cellIs" dxfId="462" priority="536" operator="equal">
      <formula>"N/A"</formula>
    </cfRule>
  </conditionalFormatting>
  <conditionalFormatting sqref="M35">
    <cfRule type="cellIs" dxfId="461" priority="535" operator="equal">
      <formula>"N/A"</formula>
    </cfRule>
  </conditionalFormatting>
  <conditionalFormatting sqref="M35">
    <cfRule type="cellIs" dxfId="460" priority="534" operator="equal">
      <formula>"N/A"</formula>
    </cfRule>
  </conditionalFormatting>
  <conditionalFormatting sqref="M35">
    <cfRule type="cellIs" dxfId="459" priority="533" operator="equal">
      <formula>"N/A"</formula>
    </cfRule>
  </conditionalFormatting>
  <conditionalFormatting sqref="M35">
    <cfRule type="cellIs" dxfId="458" priority="532" operator="equal">
      <formula>"N/A"</formula>
    </cfRule>
  </conditionalFormatting>
  <conditionalFormatting sqref="M35">
    <cfRule type="cellIs" dxfId="457" priority="531" operator="equal">
      <formula>"N/A"</formula>
    </cfRule>
  </conditionalFormatting>
  <conditionalFormatting sqref="M35">
    <cfRule type="cellIs" dxfId="456" priority="530" operator="equal">
      <formula>"N/A"</formula>
    </cfRule>
  </conditionalFormatting>
  <conditionalFormatting sqref="M35">
    <cfRule type="cellIs" dxfId="455" priority="529" operator="equal">
      <formula>"N/A"</formula>
    </cfRule>
  </conditionalFormatting>
  <conditionalFormatting sqref="M35">
    <cfRule type="cellIs" dxfId="454" priority="528" operator="equal">
      <formula>"N/A"</formula>
    </cfRule>
  </conditionalFormatting>
  <conditionalFormatting sqref="N35">
    <cfRule type="cellIs" dxfId="453" priority="527" operator="equal">
      <formula>"N/A"</formula>
    </cfRule>
  </conditionalFormatting>
  <conditionalFormatting sqref="N35">
    <cfRule type="cellIs" dxfId="452" priority="526" operator="equal">
      <formula>"N/A"</formula>
    </cfRule>
  </conditionalFormatting>
  <conditionalFormatting sqref="N35">
    <cfRule type="cellIs" dxfId="451" priority="525" operator="equal">
      <formula>"N/A"</formula>
    </cfRule>
  </conditionalFormatting>
  <conditionalFormatting sqref="N35">
    <cfRule type="cellIs" dxfId="450" priority="524" operator="equal">
      <formula>"N/A"</formula>
    </cfRule>
  </conditionalFormatting>
  <conditionalFormatting sqref="N35">
    <cfRule type="cellIs" dxfId="449" priority="523" operator="equal">
      <formula>"N/A"</formula>
    </cfRule>
  </conditionalFormatting>
  <conditionalFormatting sqref="N35">
    <cfRule type="cellIs" dxfId="448" priority="522" operator="equal">
      <formula>"N/A"</formula>
    </cfRule>
  </conditionalFormatting>
  <conditionalFormatting sqref="N35">
    <cfRule type="cellIs" dxfId="447" priority="521" operator="equal">
      <formula>"N/A"</formula>
    </cfRule>
  </conditionalFormatting>
  <conditionalFormatting sqref="N35">
    <cfRule type="cellIs" dxfId="446" priority="520" operator="equal">
      <formula>"N/A"</formula>
    </cfRule>
  </conditionalFormatting>
  <conditionalFormatting sqref="N35">
    <cfRule type="cellIs" dxfId="445" priority="519" operator="equal">
      <formula>"N/A"</formula>
    </cfRule>
  </conditionalFormatting>
  <conditionalFormatting sqref="O35">
    <cfRule type="cellIs" dxfId="444" priority="518" operator="equal">
      <formula>"N/A"</formula>
    </cfRule>
  </conditionalFormatting>
  <conditionalFormatting sqref="O35">
    <cfRule type="cellIs" dxfId="443" priority="517" operator="equal">
      <formula>"N/A"</formula>
    </cfRule>
  </conditionalFormatting>
  <conditionalFormatting sqref="O35">
    <cfRule type="cellIs" dxfId="442" priority="516" operator="equal">
      <formula>"N/A"</formula>
    </cfRule>
  </conditionalFormatting>
  <conditionalFormatting sqref="O35">
    <cfRule type="cellIs" dxfId="441" priority="515" operator="equal">
      <formula>"N/A"</formula>
    </cfRule>
  </conditionalFormatting>
  <conditionalFormatting sqref="O35">
    <cfRule type="cellIs" dxfId="440" priority="514" operator="equal">
      <formula>"N/A"</formula>
    </cfRule>
  </conditionalFormatting>
  <conditionalFormatting sqref="O35">
    <cfRule type="cellIs" dxfId="439" priority="513" operator="equal">
      <formula>"N/A"</formula>
    </cfRule>
  </conditionalFormatting>
  <conditionalFormatting sqref="O35">
    <cfRule type="cellIs" dxfId="438" priority="512" operator="equal">
      <formula>"N/A"</formula>
    </cfRule>
  </conditionalFormatting>
  <conditionalFormatting sqref="O35">
    <cfRule type="cellIs" dxfId="437" priority="511" operator="equal">
      <formula>"N/A"</formula>
    </cfRule>
  </conditionalFormatting>
  <conditionalFormatting sqref="O18">
    <cfRule type="cellIs" dxfId="436" priority="510" operator="equal">
      <formula>"N/A"</formula>
    </cfRule>
  </conditionalFormatting>
  <conditionalFormatting sqref="J37:O37">
    <cfRule type="cellIs" dxfId="435" priority="509" operator="equal">
      <formula>"N/A"</formula>
    </cfRule>
  </conditionalFormatting>
  <conditionalFormatting sqref="J37:O37">
    <cfRule type="cellIs" dxfId="434" priority="508" operator="equal">
      <formula>"N/A"</formula>
    </cfRule>
  </conditionalFormatting>
  <conditionalFormatting sqref="J37:O37">
    <cfRule type="cellIs" dxfId="433" priority="507" operator="equal">
      <formula>"N/A"</formula>
    </cfRule>
  </conditionalFormatting>
  <conditionalFormatting sqref="J37:O37">
    <cfRule type="cellIs" dxfId="432" priority="506" operator="equal">
      <formula>"N/A"</formula>
    </cfRule>
  </conditionalFormatting>
  <conditionalFormatting sqref="J40:N40">
    <cfRule type="cellIs" dxfId="431" priority="505" operator="equal">
      <formula>"N/A"</formula>
    </cfRule>
  </conditionalFormatting>
  <conditionalFormatting sqref="J40:N40">
    <cfRule type="cellIs" dxfId="430" priority="504" operator="equal">
      <formula>"N/A"</formula>
    </cfRule>
  </conditionalFormatting>
  <conditionalFormatting sqref="J40:N40">
    <cfRule type="cellIs" dxfId="429" priority="503" operator="equal">
      <formula>"N/A"</formula>
    </cfRule>
  </conditionalFormatting>
  <conditionalFormatting sqref="J40:N40">
    <cfRule type="cellIs" dxfId="428" priority="502" operator="equal">
      <formula>"N/A"</formula>
    </cfRule>
  </conditionalFormatting>
  <conditionalFormatting sqref="J40:N40">
    <cfRule type="cellIs" dxfId="427" priority="501" operator="equal">
      <formula>"N/A"</formula>
    </cfRule>
  </conditionalFormatting>
  <conditionalFormatting sqref="J40:N40">
    <cfRule type="cellIs" dxfId="426" priority="500" operator="equal">
      <formula>"N/A"</formula>
    </cfRule>
  </conditionalFormatting>
  <conditionalFormatting sqref="J40:N40">
    <cfRule type="cellIs" dxfId="425" priority="499" operator="equal">
      <formula>"N/A"</formula>
    </cfRule>
  </conditionalFormatting>
  <conditionalFormatting sqref="J40:N40">
    <cfRule type="cellIs" dxfId="424" priority="498" operator="equal">
      <formula>"N/A"</formula>
    </cfRule>
  </conditionalFormatting>
  <conditionalFormatting sqref="J40:N40">
    <cfRule type="cellIs" dxfId="423" priority="497" operator="equal">
      <formula>"N/A"</formula>
    </cfRule>
  </conditionalFormatting>
  <conditionalFormatting sqref="J40:N40">
    <cfRule type="cellIs" dxfId="422" priority="496" operator="equal">
      <formula>"N/A"</formula>
    </cfRule>
  </conditionalFormatting>
  <conditionalFormatting sqref="J40:N40">
    <cfRule type="cellIs" dxfId="421" priority="495" operator="equal">
      <formula>"N/A"</formula>
    </cfRule>
  </conditionalFormatting>
  <conditionalFormatting sqref="J40:N40">
    <cfRule type="cellIs" dxfId="420" priority="494" operator="equal">
      <formula>"N/A"</formula>
    </cfRule>
  </conditionalFormatting>
  <conditionalFormatting sqref="J40:N40">
    <cfRule type="cellIs" dxfId="419" priority="493" operator="equal">
      <formula>"N/A"</formula>
    </cfRule>
  </conditionalFormatting>
  <conditionalFormatting sqref="J40:N40">
    <cfRule type="cellIs" dxfId="418" priority="492" operator="equal">
      <formula>"N/A"</formula>
    </cfRule>
  </conditionalFormatting>
  <conditionalFormatting sqref="J40:N40">
    <cfRule type="cellIs" dxfId="417" priority="491" operator="equal">
      <formula>"N/A"</formula>
    </cfRule>
  </conditionalFormatting>
  <conditionalFormatting sqref="J40:N40">
    <cfRule type="cellIs" dxfId="416" priority="490" operator="equal">
      <formula>"N/A"</formula>
    </cfRule>
  </conditionalFormatting>
  <conditionalFormatting sqref="J40:N40">
    <cfRule type="cellIs" dxfId="415" priority="489" operator="equal">
      <formula>"N/A"</formula>
    </cfRule>
  </conditionalFormatting>
  <conditionalFormatting sqref="J40:N40">
    <cfRule type="cellIs" dxfId="414" priority="488" operator="equal">
      <formula>"N/A"</formula>
    </cfRule>
  </conditionalFormatting>
  <conditionalFormatting sqref="J40:N40">
    <cfRule type="cellIs" dxfId="413" priority="487" operator="equal">
      <formula>"N/A"</formula>
    </cfRule>
  </conditionalFormatting>
  <conditionalFormatting sqref="J40:N40">
    <cfRule type="cellIs" dxfId="412" priority="486" operator="equal">
      <formula>"N/A"</formula>
    </cfRule>
  </conditionalFormatting>
  <conditionalFormatting sqref="P41">
    <cfRule type="cellIs" dxfId="411" priority="485" operator="equal">
      <formula>"N/A"</formula>
    </cfRule>
  </conditionalFormatting>
  <conditionalFormatting sqref="P41">
    <cfRule type="cellIs" dxfId="410" priority="483" operator="equal">
      <formula>"N/A"</formula>
    </cfRule>
  </conditionalFormatting>
  <conditionalFormatting sqref="P41">
    <cfRule type="cellIs" dxfId="409" priority="484" operator="equal">
      <formula>"N/A"</formula>
    </cfRule>
  </conditionalFormatting>
  <conditionalFormatting sqref="P41">
    <cfRule type="cellIs" dxfId="408" priority="482" operator="equal">
      <formula>"N/A"</formula>
    </cfRule>
  </conditionalFormatting>
  <conditionalFormatting sqref="P41">
    <cfRule type="cellIs" dxfId="407" priority="481" operator="equal">
      <formula>"N/A"</formula>
    </cfRule>
  </conditionalFormatting>
  <conditionalFormatting sqref="P41">
    <cfRule type="cellIs" dxfId="406" priority="480" operator="equal">
      <formula>"N/A"</formula>
    </cfRule>
  </conditionalFormatting>
  <conditionalFormatting sqref="P41">
    <cfRule type="cellIs" dxfId="405" priority="479" operator="equal">
      <formula>"N/A"</formula>
    </cfRule>
  </conditionalFormatting>
  <conditionalFormatting sqref="P41">
    <cfRule type="cellIs" dxfId="404" priority="478" operator="equal">
      <formula>"N/A"</formula>
    </cfRule>
  </conditionalFormatting>
  <conditionalFormatting sqref="P41">
    <cfRule type="cellIs" dxfId="403" priority="477" operator="equal">
      <formula>"N/A"</formula>
    </cfRule>
  </conditionalFormatting>
  <conditionalFormatting sqref="P41">
    <cfRule type="cellIs" dxfId="402" priority="476" operator="equal">
      <formula>"N/A"</formula>
    </cfRule>
  </conditionalFormatting>
  <conditionalFormatting sqref="P41">
    <cfRule type="cellIs" dxfId="401" priority="475" operator="equal">
      <formula>"N/A"</formula>
    </cfRule>
  </conditionalFormatting>
  <conditionalFormatting sqref="H41:I41">
    <cfRule type="cellIs" dxfId="400" priority="474" operator="equal">
      <formula>"N/A"</formula>
    </cfRule>
  </conditionalFormatting>
  <conditionalFormatting sqref="P41">
    <cfRule type="cellIs" dxfId="399" priority="473" operator="equal">
      <formula>"N/A"</formula>
    </cfRule>
  </conditionalFormatting>
  <conditionalFormatting sqref="P41">
    <cfRule type="cellIs" dxfId="398" priority="472" operator="equal">
      <formula>"N/A"</formula>
    </cfRule>
  </conditionalFormatting>
  <conditionalFormatting sqref="P41">
    <cfRule type="cellIs" dxfId="397" priority="471" operator="equal">
      <formula>"N/A"</formula>
    </cfRule>
  </conditionalFormatting>
  <conditionalFormatting sqref="P41">
    <cfRule type="cellIs" dxfId="396" priority="470" operator="equal">
      <formula>"N/A"</formula>
    </cfRule>
  </conditionalFormatting>
  <conditionalFormatting sqref="H41:I41">
    <cfRule type="cellIs" dxfId="395" priority="467" operator="equal">
      <formula>"N/A"</formula>
    </cfRule>
  </conditionalFormatting>
  <conditionalFormatting sqref="H41:I41">
    <cfRule type="cellIs" dxfId="394" priority="469" operator="equal">
      <formula>"N/A"</formula>
    </cfRule>
  </conditionalFormatting>
  <conditionalFormatting sqref="P41">
    <cfRule type="cellIs" dxfId="393" priority="468" operator="equal">
      <formula>"N/A"</formula>
    </cfRule>
  </conditionalFormatting>
  <conditionalFormatting sqref="P41">
    <cfRule type="cellIs" dxfId="392" priority="466" operator="equal">
      <formula>"N/A"</formula>
    </cfRule>
  </conditionalFormatting>
  <conditionalFormatting sqref="H41:I41">
    <cfRule type="cellIs" dxfId="391" priority="465" operator="equal">
      <formula>"N/A"</formula>
    </cfRule>
  </conditionalFormatting>
  <conditionalFormatting sqref="P41">
    <cfRule type="cellIs" dxfId="390" priority="464" operator="equal">
      <formula>"N/A"</formula>
    </cfRule>
  </conditionalFormatting>
  <conditionalFormatting sqref="P41">
    <cfRule type="cellIs" dxfId="389" priority="463" operator="equal">
      <formula>"N/A"</formula>
    </cfRule>
  </conditionalFormatting>
  <conditionalFormatting sqref="P41">
    <cfRule type="cellIs" dxfId="388" priority="462" operator="equal">
      <formula>"N/A"</formula>
    </cfRule>
  </conditionalFormatting>
  <conditionalFormatting sqref="P41">
    <cfRule type="cellIs" dxfId="387" priority="461" operator="equal">
      <formula>"N/A"</formula>
    </cfRule>
  </conditionalFormatting>
  <conditionalFormatting sqref="H41:I41">
    <cfRule type="cellIs" dxfId="386" priority="458" operator="equal">
      <formula>"N/A"</formula>
    </cfRule>
  </conditionalFormatting>
  <conditionalFormatting sqref="H41:I41">
    <cfRule type="cellIs" dxfId="385" priority="460" operator="equal">
      <formula>"N/A"</formula>
    </cfRule>
  </conditionalFormatting>
  <conditionalFormatting sqref="P41">
    <cfRule type="cellIs" dxfId="384" priority="459" operator="equal">
      <formula>"N/A"</formula>
    </cfRule>
  </conditionalFormatting>
  <conditionalFormatting sqref="P41">
    <cfRule type="cellIs" dxfId="383" priority="457" operator="equal">
      <formula>"N/A"</formula>
    </cfRule>
  </conditionalFormatting>
  <conditionalFormatting sqref="J42:L42">
    <cfRule type="cellIs" dxfId="382" priority="456" operator="equal">
      <formula>"N/A"</formula>
    </cfRule>
  </conditionalFormatting>
  <conditionalFormatting sqref="J42:L42">
    <cfRule type="cellIs" dxfId="381" priority="455" operator="equal">
      <formula>"N/A"</formula>
    </cfRule>
  </conditionalFormatting>
  <conditionalFormatting sqref="J42:L42">
    <cfRule type="cellIs" dxfId="380" priority="453" operator="equal">
      <formula>"N/A"</formula>
    </cfRule>
  </conditionalFormatting>
  <conditionalFormatting sqref="J42:L42">
    <cfRule type="cellIs" dxfId="379" priority="454" operator="equal">
      <formula>"N/A"</formula>
    </cfRule>
  </conditionalFormatting>
  <conditionalFormatting sqref="J42:L42">
    <cfRule type="cellIs" dxfId="378" priority="452" operator="equal">
      <formula>"N/A"</formula>
    </cfRule>
  </conditionalFormatting>
  <conditionalFormatting sqref="J42:L42">
    <cfRule type="cellIs" dxfId="377" priority="451" operator="equal">
      <formula>"N/A"</formula>
    </cfRule>
  </conditionalFormatting>
  <conditionalFormatting sqref="O42:P42">
    <cfRule type="cellIs" dxfId="376" priority="450" operator="equal">
      <formula>"N/A"</formula>
    </cfRule>
  </conditionalFormatting>
  <conditionalFormatting sqref="O42:P42">
    <cfRule type="cellIs" dxfId="375" priority="449" operator="equal">
      <formula>"N/A"</formula>
    </cfRule>
  </conditionalFormatting>
  <conditionalFormatting sqref="O42:P42">
    <cfRule type="cellIs" dxfId="374" priority="448" operator="equal">
      <formula>"N/A"</formula>
    </cfRule>
  </conditionalFormatting>
  <conditionalFormatting sqref="O42:P42">
    <cfRule type="cellIs" dxfId="373" priority="446" operator="equal">
      <formula>"N/A"</formula>
    </cfRule>
  </conditionalFormatting>
  <conditionalFormatting sqref="O42:P42">
    <cfRule type="cellIs" dxfId="372" priority="447" operator="equal">
      <formula>"N/A"</formula>
    </cfRule>
  </conditionalFormatting>
  <conditionalFormatting sqref="M42:N42">
    <cfRule type="cellIs" dxfId="371" priority="445" operator="equal">
      <formula>"N/A"</formula>
    </cfRule>
  </conditionalFormatting>
  <conditionalFormatting sqref="M42:N42">
    <cfRule type="cellIs" dxfId="370" priority="444" operator="equal">
      <formula>"N/A"</formula>
    </cfRule>
  </conditionalFormatting>
  <conditionalFormatting sqref="M42:N42">
    <cfRule type="cellIs" dxfId="369" priority="443" operator="equal">
      <formula>"N/A"</formula>
    </cfRule>
  </conditionalFormatting>
  <conditionalFormatting sqref="M42:N42">
    <cfRule type="cellIs" dxfId="368" priority="442" operator="equal">
      <formula>"N/A"</formula>
    </cfRule>
  </conditionalFormatting>
  <conditionalFormatting sqref="M42:N42">
    <cfRule type="cellIs" dxfId="367" priority="441" operator="equal">
      <formula>"N/A"</formula>
    </cfRule>
  </conditionalFormatting>
  <conditionalFormatting sqref="M42:N42">
    <cfRule type="cellIs" dxfId="366" priority="440" operator="equal">
      <formula>"N/A"</formula>
    </cfRule>
  </conditionalFormatting>
  <conditionalFormatting sqref="M42:N42">
    <cfRule type="cellIs" dxfId="365" priority="439" operator="equal">
      <formula>"N/A"</formula>
    </cfRule>
  </conditionalFormatting>
  <conditionalFormatting sqref="J43:P43">
    <cfRule type="cellIs" dxfId="364" priority="438" operator="equal">
      <formula>"N/A"</formula>
    </cfRule>
  </conditionalFormatting>
  <conditionalFormatting sqref="J43:P43">
    <cfRule type="cellIs" dxfId="363" priority="437" operator="equal">
      <formula>"N/A"</formula>
    </cfRule>
  </conditionalFormatting>
  <conditionalFormatting sqref="J43:P43">
    <cfRule type="cellIs" dxfId="362" priority="435" operator="equal">
      <formula>"N/A"</formula>
    </cfRule>
  </conditionalFormatting>
  <conditionalFormatting sqref="J43:P43">
    <cfRule type="cellIs" dxfId="361" priority="436" operator="equal">
      <formula>"N/A"</formula>
    </cfRule>
  </conditionalFormatting>
  <conditionalFormatting sqref="J43:P43">
    <cfRule type="cellIs" dxfId="360" priority="434" operator="equal">
      <formula>"N/A"</formula>
    </cfRule>
  </conditionalFormatting>
  <conditionalFormatting sqref="J43:P43">
    <cfRule type="cellIs" dxfId="359" priority="433" operator="equal">
      <formula>"N/A"</formula>
    </cfRule>
  </conditionalFormatting>
  <conditionalFormatting sqref="J43:P43">
    <cfRule type="cellIs" dxfId="358" priority="432" operator="equal">
      <formula>"N/A"</formula>
    </cfRule>
  </conditionalFormatting>
  <conditionalFormatting sqref="J43:P43">
    <cfRule type="cellIs" dxfId="357" priority="431" operator="equal">
      <formula>"N/A"</formula>
    </cfRule>
  </conditionalFormatting>
  <conditionalFormatting sqref="J43:P43">
    <cfRule type="cellIs" dxfId="356" priority="429" operator="equal">
      <formula>"N/A"</formula>
    </cfRule>
  </conditionalFormatting>
  <conditionalFormatting sqref="J43:P43">
    <cfRule type="cellIs" dxfId="355" priority="430" operator="equal">
      <formula>"N/A"</formula>
    </cfRule>
  </conditionalFormatting>
  <conditionalFormatting sqref="J43:P43">
    <cfRule type="cellIs" dxfId="354" priority="428" operator="equal">
      <formula>"N/A"</formula>
    </cfRule>
  </conditionalFormatting>
  <conditionalFormatting sqref="J43:P43">
    <cfRule type="cellIs" dxfId="353" priority="427" operator="equal">
      <formula>"N/A"</formula>
    </cfRule>
  </conditionalFormatting>
  <conditionalFormatting sqref="P44">
    <cfRule type="cellIs" dxfId="352" priority="426" operator="equal">
      <formula>"N/A"</formula>
    </cfRule>
  </conditionalFormatting>
  <conditionalFormatting sqref="H44:I44">
    <cfRule type="cellIs" dxfId="351" priority="422" operator="equal">
      <formula>"N/A"</formula>
    </cfRule>
  </conditionalFormatting>
  <conditionalFormatting sqref="H44:I44">
    <cfRule type="cellIs" dxfId="350" priority="423" operator="equal">
      <formula>"N/A"</formula>
    </cfRule>
  </conditionalFormatting>
  <conditionalFormatting sqref="H44:I44">
    <cfRule type="cellIs" dxfId="349" priority="425" operator="equal">
      <formula>"N/A"</formula>
    </cfRule>
  </conditionalFormatting>
  <conditionalFormatting sqref="H44:I44">
    <cfRule type="cellIs" dxfId="348" priority="424" operator="equal">
      <formula>"N/A"</formula>
    </cfRule>
  </conditionalFormatting>
  <conditionalFormatting sqref="P44">
    <cfRule type="cellIs" dxfId="347" priority="420" operator="equal">
      <formula>"N/A"</formula>
    </cfRule>
  </conditionalFormatting>
  <conditionalFormatting sqref="P44">
    <cfRule type="cellIs" dxfId="346" priority="421" operator="equal">
      <formula>"N/A"</formula>
    </cfRule>
  </conditionalFormatting>
  <conditionalFormatting sqref="P44">
    <cfRule type="cellIs" dxfId="345" priority="419" operator="equal">
      <formula>"N/A"</formula>
    </cfRule>
  </conditionalFormatting>
  <conditionalFormatting sqref="H44:I44">
    <cfRule type="cellIs" dxfId="344" priority="418" operator="equal">
      <formula>"N/A"</formula>
    </cfRule>
  </conditionalFormatting>
  <conditionalFormatting sqref="H44:I44">
    <cfRule type="cellIs" dxfId="343" priority="416" operator="equal">
      <formula>"N/A"</formula>
    </cfRule>
  </conditionalFormatting>
  <conditionalFormatting sqref="P44">
    <cfRule type="cellIs" dxfId="342" priority="417" operator="equal">
      <formula>"N/A"</formula>
    </cfRule>
  </conditionalFormatting>
  <conditionalFormatting sqref="P44">
    <cfRule type="cellIs" dxfId="341" priority="415" operator="equal">
      <formula>"N/A"</formula>
    </cfRule>
  </conditionalFormatting>
  <conditionalFormatting sqref="P44">
    <cfRule type="cellIs" dxfId="340" priority="414" operator="equal">
      <formula>"N/A"</formula>
    </cfRule>
  </conditionalFormatting>
  <conditionalFormatting sqref="P44">
    <cfRule type="cellIs" dxfId="339" priority="413" operator="equal">
      <formula>"N/A"</formula>
    </cfRule>
  </conditionalFormatting>
  <conditionalFormatting sqref="P44">
    <cfRule type="cellIs" dxfId="338" priority="412" operator="equal">
      <formula>"N/A"</formula>
    </cfRule>
  </conditionalFormatting>
  <conditionalFormatting sqref="P44">
    <cfRule type="cellIs" dxfId="337" priority="410" operator="equal">
      <formula>"N/A"</formula>
    </cfRule>
  </conditionalFormatting>
  <conditionalFormatting sqref="H44:I44">
    <cfRule type="cellIs" dxfId="336" priority="411" operator="equal">
      <formula>"N/A"</formula>
    </cfRule>
  </conditionalFormatting>
  <conditionalFormatting sqref="K45:K46">
    <cfRule type="cellIs" dxfId="335" priority="409" operator="equal">
      <formula>"N/A"</formula>
    </cfRule>
  </conditionalFormatting>
  <conditionalFormatting sqref="L45:L46">
    <cfRule type="cellIs" dxfId="334" priority="408" operator="equal">
      <formula>"N/A"</formula>
    </cfRule>
  </conditionalFormatting>
  <conditionalFormatting sqref="K45:K46">
    <cfRule type="cellIs" dxfId="333" priority="406" operator="equal">
      <formula>"N/A"</formula>
    </cfRule>
  </conditionalFormatting>
  <conditionalFormatting sqref="O45:O46">
    <cfRule type="cellIs" dxfId="332" priority="407" operator="equal">
      <formula>"N/A"</formula>
    </cfRule>
  </conditionalFormatting>
  <conditionalFormatting sqref="P45">
    <cfRule type="cellIs" dxfId="331" priority="405" operator="equal">
      <formula>"N/A"</formula>
    </cfRule>
  </conditionalFormatting>
  <conditionalFormatting sqref="L45:L46">
    <cfRule type="cellIs" dxfId="330" priority="404" operator="equal">
      <formula>"N/A"</formula>
    </cfRule>
  </conditionalFormatting>
  <conditionalFormatting sqref="M45:N45">
    <cfRule type="cellIs" dxfId="329" priority="403" operator="equal">
      <formula>"N/A"</formula>
    </cfRule>
  </conditionalFormatting>
  <conditionalFormatting sqref="J45:K45">
    <cfRule type="cellIs" dxfId="328" priority="402" operator="equal">
      <formula>"N/A"</formula>
    </cfRule>
  </conditionalFormatting>
  <conditionalFormatting sqref="J45:K45">
    <cfRule type="cellIs" dxfId="327" priority="400" operator="equal">
      <formula>"N/A"</formula>
    </cfRule>
  </conditionalFormatting>
  <conditionalFormatting sqref="J45:N45">
    <cfRule type="cellIs" dxfId="326" priority="401" operator="equal">
      <formula>"N/A"</formula>
    </cfRule>
  </conditionalFormatting>
  <conditionalFormatting sqref="P46">
    <cfRule type="cellIs" dxfId="325" priority="399" operator="equal">
      <formula>"N/A"</formula>
    </cfRule>
  </conditionalFormatting>
  <conditionalFormatting sqref="H46:I46">
    <cfRule type="cellIs" dxfId="324" priority="398" operator="equal">
      <formula>"N/A"</formula>
    </cfRule>
  </conditionalFormatting>
  <conditionalFormatting sqref="H46:I46">
    <cfRule type="cellIs" dxfId="323" priority="397" operator="equal">
      <formula>"N/A"</formula>
    </cfRule>
  </conditionalFormatting>
  <conditionalFormatting sqref="H46:I46">
    <cfRule type="cellIs" dxfId="322" priority="396" operator="equal">
      <formula>"N/A"</formula>
    </cfRule>
  </conditionalFormatting>
  <conditionalFormatting sqref="H46:I46">
    <cfRule type="cellIs" dxfId="321" priority="395" operator="equal">
      <formula>"N/A"</formula>
    </cfRule>
  </conditionalFormatting>
  <conditionalFormatting sqref="H46:I46">
    <cfRule type="cellIs" dxfId="320" priority="394" operator="equal">
      <formula>"N/A"</formula>
    </cfRule>
  </conditionalFormatting>
  <conditionalFormatting sqref="J47:L47">
    <cfRule type="cellIs" dxfId="319" priority="393" operator="equal">
      <formula>"N/A"</formula>
    </cfRule>
  </conditionalFormatting>
  <conditionalFormatting sqref="J47:L47">
    <cfRule type="cellIs" dxfId="318" priority="392" operator="equal">
      <formula>"N/A"</formula>
    </cfRule>
  </conditionalFormatting>
  <conditionalFormatting sqref="J48:P48">
    <cfRule type="cellIs" dxfId="317" priority="391" operator="equal">
      <formula>"N/A"</formula>
    </cfRule>
  </conditionalFormatting>
  <conditionalFormatting sqref="J48:O48">
    <cfRule type="cellIs" dxfId="316" priority="389" operator="equal">
      <formula>"N/A"</formula>
    </cfRule>
  </conditionalFormatting>
  <conditionalFormatting sqref="K48">
    <cfRule type="cellIs" dxfId="315" priority="390" operator="equal">
      <formula>"N/A"</formula>
    </cfRule>
  </conditionalFormatting>
  <conditionalFormatting sqref="J48:O48">
    <cfRule type="cellIs" dxfId="314" priority="387" operator="equal">
      <formula>"N/A"</formula>
    </cfRule>
  </conditionalFormatting>
  <conditionalFormatting sqref="K48">
    <cfRule type="cellIs" dxfId="313" priority="388" operator="equal">
      <formula>"N/A"</formula>
    </cfRule>
  </conditionalFormatting>
  <conditionalFormatting sqref="O48:P48">
    <cfRule type="cellIs" dxfId="312" priority="386" operator="equal">
      <formula>"N/A"</formula>
    </cfRule>
  </conditionalFormatting>
  <conditionalFormatting sqref="K48">
    <cfRule type="cellIs" dxfId="311" priority="385" operator="equal">
      <formula>"N/A"</formula>
    </cfRule>
  </conditionalFormatting>
  <conditionalFormatting sqref="J48:O48">
    <cfRule type="cellIs" dxfId="310" priority="384" operator="equal">
      <formula>"N/A"</formula>
    </cfRule>
  </conditionalFormatting>
  <conditionalFormatting sqref="O48:P48">
    <cfRule type="cellIs" dxfId="309" priority="383" operator="equal">
      <formula>"N/A"</formula>
    </cfRule>
  </conditionalFormatting>
  <conditionalFormatting sqref="J48:O48">
    <cfRule type="cellIs" dxfId="308" priority="381" operator="equal">
      <formula>"N/A"</formula>
    </cfRule>
  </conditionalFormatting>
  <conditionalFormatting sqref="K48">
    <cfRule type="cellIs" dxfId="307" priority="382" operator="equal">
      <formula>"N/A"</formula>
    </cfRule>
  </conditionalFormatting>
  <conditionalFormatting sqref="K48">
    <cfRule type="cellIs" dxfId="306" priority="380" operator="equal">
      <formula>"N/A"</formula>
    </cfRule>
  </conditionalFormatting>
  <conditionalFormatting sqref="J48:O48">
    <cfRule type="cellIs" dxfId="305" priority="379" operator="equal">
      <formula>"N/A"</formula>
    </cfRule>
  </conditionalFormatting>
  <conditionalFormatting sqref="O48:P48">
    <cfRule type="cellIs" dxfId="304" priority="378" operator="equal">
      <formula>"N/A"</formula>
    </cfRule>
  </conditionalFormatting>
  <conditionalFormatting sqref="K48">
    <cfRule type="cellIs" dxfId="303" priority="377" operator="equal">
      <formula>"N/A"</formula>
    </cfRule>
  </conditionalFormatting>
  <conditionalFormatting sqref="J48:O48">
    <cfRule type="cellIs" dxfId="302" priority="376" operator="equal">
      <formula>"N/A"</formula>
    </cfRule>
  </conditionalFormatting>
  <conditionalFormatting sqref="K48">
    <cfRule type="cellIs" dxfId="301" priority="375" operator="equal">
      <formula>"N/A"</formula>
    </cfRule>
  </conditionalFormatting>
  <conditionalFormatting sqref="J48:O48">
    <cfRule type="cellIs" dxfId="300" priority="374" operator="equal">
      <formula>"N/A"</formula>
    </cfRule>
  </conditionalFormatting>
  <conditionalFormatting sqref="O48:P48">
    <cfRule type="cellIs" dxfId="299" priority="373" operator="equal">
      <formula>"N/A"</formula>
    </cfRule>
  </conditionalFormatting>
  <conditionalFormatting sqref="O48:P48">
    <cfRule type="cellIs" dxfId="298" priority="372" operator="equal">
      <formula>"N/A"</formula>
    </cfRule>
  </conditionalFormatting>
  <conditionalFormatting sqref="O48:P48">
    <cfRule type="cellIs" dxfId="297" priority="371" operator="equal">
      <formula>"N/A"</formula>
    </cfRule>
  </conditionalFormatting>
  <conditionalFormatting sqref="O48:P48">
    <cfRule type="cellIs" dxfId="296" priority="370" operator="equal">
      <formula>"N/A"</formula>
    </cfRule>
  </conditionalFormatting>
  <conditionalFormatting sqref="O48:P48">
    <cfRule type="cellIs" dxfId="295" priority="369" operator="equal">
      <formula>"N/A"</formula>
    </cfRule>
  </conditionalFormatting>
  <conditionalFormatting sqref="O48:P48">
    <cfRule type="cellIs" dxfId="294" priority="368" operator="equal">
      <formula>"N/A"</formula>
    </cfRule>
  </conditionalFormatting>
  <conditionalFormatting sqref="L48:O48">
    <cfRule type="cellIs" dxfId="293" priority="367" operator="equal">
      <formula>"N/A"</formula>
    </cfRule>
  </conditionalFormatting>
  <conditionalFormatting sqref="J48:O48">
    <cfRule type="cellIs" dxfId="292" priority="366" operator="equal">
      <formula>"N/A"</formula>
    </cfRule>
  </conditionalFormatting>
  <conditionalFormatting sqref="L48:O48">
    <cfRule type="cellIs" dxfId="291" priority="365" operator="equal">
      <formula>"N/A"</formula>
    </cfRule>
  </conditionalFormatting>
  <conditionalFormatting sqref="L48:O48">
    <cfRule type="cellIs" dxfId="290" priority="364" operator="equal">
      <formula>"N/A"</formula>
    </cfRule>
  </conditionalFormatting>
  <conditionalFormatting sqref="L48:O48">
    <cfRule type="cellIs" dxfId="289" priority="363" operator="equal">
      <formula>"N/A"</formula>
    </cfRule>
  </conditionalFormatting>
  <conditionalFormatting sqref="J48:O48">
    <cfRule type="cellIs" dxfId="288" priority="362" operator="equal">
      <formula>"N/A"</formula>
    </cfRule>
  </conditionalFormatting>
  <conditionalFormatting sqref="L48:O48">
    <cfRule type="cellIs" dxfId="287" priority="361" operator="equal">
      <formula>"N/A"</formula>
    </cfRule>
  </conditionalFormatting>
  <conditionalFormatting sqref="L48:O48">
    <cfRule type="cellIs" dxfId="286" priority="360" operator="equal">
      <formula>"N/A"</formula>
    </cfRule>
  </conditionalFormatting>
  <conditionalFormatting sqref="L48:O48">
    <cfRule type="cellIs" dxfId="285" priority="359" operator="equal">
      <formula>"N/A"</formula>
    </cfRule>
  </conditionalFormatting>
  <conditionalFormatting sqref="L48:O48">
    <cfRule type="cellIs" dxfId="284" priority="358" operator="equal">
      <formula>"N/A"</formula>
    </cfRule>
  </conditionalFormatting>
  <conditionalFormatting sqref="O46">
    <cfRule type="cellIs" dxfId="283" priority="357" operator="equal">
      <formula>"N/A"</formula>
    </cfRule>
  </conditionalFormatting>
  <conditionalFormatting sqref="M46:N46">
    <cfRule type="cellIs" dxfId="282" priority="356" operator="equal">
      <formula>"N/A"</formula>
    </cfRule>
  </conditionalFormatting>
  <conditionalFormatting sqref="J46:K46">
    <cfRule type="cellIs" dxfId="281" priority="355" operator="equal">
      <formula>"N/A"</formula>
    </cfRule>
  </conditionalFormatting>
  <conditionalFormatting sqref="J46:K46">
    <cfRule type="cellIs" dxfId="280" priority="353" operator="equal">
      <formula>"N/A"</formula>
    </cfRule>
  </conditionalFormatting>
  <conditionalFormatting sqref="J46:N46">
    <cfRule type="cellIs" dxfId="279" priority="354" operator="equal">
      <formula>"N/A"</formula>
    </cfRule>
  </conditionalFormatting>
  <conditionalFormatting sqref="H19">
    <cfRule type="cellIs" dxfId="278" priority="352" operator="equal">
      <formula>"N/A"</formula>
    </cfRule>
  </conditionalFormatting>
  <conditionalFormatting sqref="H19">
    <cfRule type="cellIs" dxfId="277" priority="351" operator="equal">
      <formula>"N/A"</formula>
    </cfRule>
  </conditionalFormatting>
  <conditionalFormatting sqref="H21:I22">
    <cfRule type="cellIs" dxfId="276" priority="350" operator="equal">
      <formula>"N/A"</formula>
    </cfRule>
  </conditionalFormatting>
  <conditionalFormatting sqref="N21">
    <cfRule type="cellIs" dxfId="275" priority="349" operator="equal">
      <formula>"N/A"</formula>
    </cfRule>
  </conditionalFormatting>
  <conditionalFormatting sqref="O22:P22">
    <cfRule type="cellIs" dxfId="274" priority="348" operator="equal">
      <formula>"N/A"</formula>
    </cfRule>
  </conditionalFormatting>
  <conditionalFormatting sqref="O21:P21">
    <cfRule type="cellIs" dxfId="273" priority="347" operator="equal">
      <formula>"N/A"</formula>
    </cfRule>
  </conditionalFormatting>
  <conditionalFormatting sqref="J27:N27">
    <cfRule type="cellIs" dxfId="272" priority="344" operator="equal">
      <formula>"N/A"</formula>
    </cfRule>
  </conditionalFormatting>
  <conditionalFormatting sqref="J27:N27">
    <cfRule type="cellIs" dxfId="271" priority="343" operator="equal">
      <formula>"N/A"</formula>
    </cfRule>
  </conditionalFormatting>
  <conditionalFormatting sqref="J27:N27">
    <cfRule type="cellIs" dxfId="270" priority="342" operator="equal">
      <formula>"N/A"</formula>
    </cfRule>
  </conditionalFormatting>
  <conditionalFormatting sqref="J27:N27">
    <cfRule type="cellIs" dxfId="269" priority="341" operator="equal">
      <formula>"N/A"</formula>
    </cfRule>
  </conditionalFormatting>
  <conditionalFormatting sqref="J40:L40">
    <cfRule type="cellIs" dxfId="268" priority="340" operator="equal">
      <formula>"N/A"</formula>
    </cfRule>
  </conditionalFormatting>
  <conditionalFormatting sqref="J40:L40">
    <cfRule type="cellIs" dxfId="267" priority="339" operator="equal">
      <formula>"N/A"</formula>
    </cfRule>
  </conditionalFormatting>
  <conditionalFormatting sqref="J40:L40">
    <cfRule type="cellIs" dxfId="266" priority="338" operator="equal">
      <formula>"N/A"</formula>
    </cfRule>
  </conditionalFormatting>
  <conditionalFormatting sqref="J40:L40">
    <cfRule type="cellIs" dxfId="265" priority="337" operator="equal">
      <formula>"N/A"</formula>
    </cfRule>
  </conditionalFormatting>
  <conditionalFormatting sqref="J40:L40">
    <cfRule type="cellIs" dxfId="264" priority="336" operator="equal">
      <formula>"N/A"</formula>
    </cfRule>
  </conditionalFormatting>
  <conditionalFormatting sqref="J40:L40">
    <cfRule type="cellIs" dxfId="263" priority="335" operator="equal">
      <formula>"N/A"</formula>
    </cfRule>
  </conditionalFormatting>
  <conditionalFormatting sqref="J40:L40">
    <cfRule type="cellIs" dxfId="262" priority="334" operator="equal">
      <formula>"N/A"</formula>
    </cfRule>
  </conditionalFormatting>
  <conditionalFormatting sqref="J40:L40">
    <cfRule type="cellIs" dxfId="261" priority="333" operator="equal">
      <formula>"N/A"</formula>
    </cfRule>
  </conditionalFormatting>
  <conditionalFormatting sqref="J40:L40">
    <cfRule type="cellIs" dxfId="260" priority="332" operator="equal">
      <formula>"N/A"</formula>
    </cfRule>
  </conditionalFormatting>
  <conditionalFormatting sqref="J40:L40">
    <cfRule type="cellIs" dxfId="259" priority="331" operator="equal">
      <formula>"N/A"</formula>
    </cfRule>
  </conditionalFormatting>
  <conditionalFormatting sqref="J40:L40">
    <cfRule type="cellIs" dxfId="258" priority="330" operator="equal">
      <formula>"N/A"</formula>
    </cfRule>
  </conditionalFormatting>
  <conditionalFormatting sqref="J40:L40">
    <cfRule type="cellIs" dxfId="257" priority="329" operator="equal">
      <formula>"N/A"</formula>
    </cfRule>
  </conditionalFormatting>
  <conditionalFormatting sqref="J40:L40">
    <cfRule type="cellIs" dxfId="256" priority="328" operator="equal">
      <formula>"N/A"</formula>
    </cfRule>
  </conditionalFormatting>
  <conditionalFormatting sqref="J40:L40">
    <cfRule type="cellIs" dxfId="255" priority="327" operator="equal">
      <formula>"N/A"</formula>
    </cfRule>
  </conditionalFormatting>
  <conditionalFormatting sqref="J40:L40">
    <cfRule type="cellIs" dxfId="254" priority="326" operator="equal">
      <formula>"N/A"</formula>
    </cfRule>
  </conditionalFormatting>
  <conditionalFormatting sqref="J40:L40">
    <cfRule type="cellIs" dxfId="253" priority="325" operator="equal">
      <formula>"N/A"</formula>
    </cfRule>
  </conditionalFormatting>
  <conditionalFormatting sqref="J40:L40">
    <cfRule type="cellIs" dxfId="252" priority="324" operator="equal">
      <formula>"N/A"</formula>
    </cfRule>
  </conditionalFormatting>
  <conditionalFormatting sqref="J40:L40">
    <cfRule type="cellIs" dxfId="251" priority="323" operator="equal">
      <formula>"N/A"</formula>
    </cfRule>
  </conditionalFormatting>
  <conditionalFormatting sqref="J40:L40">
    <cfRule type="cellIs" dxfId="250" priority="322" operator="equal">
      <formula>"N/A"</formula>
    </cfRule>
  </conditionalFormatting>
  <conditionalFormatting sqref="J40:L40">
    <cfRule type="cellIs" dxfId="249" priority="321" operator="equal">
      <formula>"N/A"</formula>
    </cfRule>
  </conditionalFormatting>
  <conditionalFormatting sqref="J40:L40">
    <cfRule type="cellIs" dxfId="248" priority="320" operator="equal">
      <formula>"N/A"</formula>
    </cfRule>
  </conditionalFormatting>
  <conditionalFormatting sqref="J40:L40">
    <cfRule type="cellIs" dxfId="247" priority="319" operator="equal">
      <formula>"N/A"</formula>
    </cfRule>
  </conditionalFormatting>
  <conditionalFormatting sqref="J40:L40">
    <cfRule type="cellIs" dxfId="246" priority="318" operator="equal">
      <formula>"N/A"</formula>
    </cfRule>
  </conditionalFormatting>
  <conditionalFormatting sqref="J40:L40">
    <cfRule type="cellIs" dxfId="245" priority="317" operator="equal">
      <formula>"N/A"</formula>
    </cfRule>
  </conditionalFormatting>
  <conditionalFormatting sqref="J40:L40">
    <cfRule type="cellIs" dxfId="244" priority="316" operator="equal">
      <formula>"N/A"</formula>
    </cfRule>
  </conditionalFormatting>
  <conditionalFormatting sqref="J40:L40">
    <cfRule type="cellIs" dxfId="243" priority="315" operator="equal">
      <formula>"N/A"</formula>
    </cfRule>
  </conditionalFormatting>
  <conditionalFormatting sqref="J40:L40">
    <cfRule type="cellIs" dxfId="242" priority="314" operator="equal">
      <formula>"N/A"</formula>
    </cfRule>
  </conditionalFormatting>
  <conditionalFormatting sqref="J40:L40">
    <cfRule type="cellIs" dxfId="241" priority="313" operator="equal">
      <formula>"N/A"</formula>
    </cfRule>
  </conditionalFormatting>
  <conditionalFormatting sqref="J40:L40">
    <cfRule type="cellIs" dxfId="240" priority="312" operator="equal">
      <formula>"N/A"</formula>
    </cfRule>
  </conditionalFormatting>
  <conditionalFormatting sqref="J40:L40">
    <cfRule type="cellIs" dxfId="239" priority="311" operator="equal">
      <formula>"N/A"</formula>
    </cfRule>
  </conditionalFormatting>
  <conditionalFormatting sqref="J40:L40">
    <cfRule type="cellIs" dxfId="238" priority="310" operator="equal">
      <formula>"N/A"</formula>
    </cfRule>
  </conditionalFormatting>
  <conditionalFormatting sqref="J40:L40">
    <cfRule type="cellIs" dxfId="237" priority="309" operator="equal">
      <formula>"N/A"</formula>
    </cfRule>
  </conditionalFormatting>
  <conditionalFormatting sqref="J40:L40">
    <cfRule type="cellIs" dxfId="236" priority="308" operator="equal">
      <formula>"N/A"</formula>
    </cfRule>
  </conditionalFormatting>
  <conditionalFormatting sqref="J40:L40">
    <cfRule type="cellIs" dxfId="235" priority="307" operator="equal">
      <formula>"N/A"</formula>
    </cfRule>
  </conditionalFormatting>
  <conditionalFormatting sqref="J40:L40">
    <cfRule type="cellIs" dxfId="234" priority="306" operator="equal">
      <formula>"N/A"</formula>
    </cfRule>
  </conditionalFormatting>
  <conditionalFormatting sqref="J40:L40">
    <cfRule type="cellIs" dxfId="233" priority="305" operator="equal">
      <formula>"N/A"</formula>
    </cfRule>
  </conditionalFormatting>
  <conditionalFormatting sqref="J40:L40">
    <cfRule type="cellIs" dxfId="232" priority="304" operator="equal">
      <formula>"N/A"</formula>
    </cfRule>
  </conditionalFormatting>
  <conditionalFormatting sqref="J40:L40">
    <cfRule type="cellIs" dxfId="231" priority="303" operator="equal">
      <formula>"N/A"</formula>
    </cfRule>
  </conditionalFormatting>
  <conditionalFormatting sqref="J40:L40">
    <cfRule type="cellIs" dxfId="230" priority="302" operator="equal">
      <formula>"N/A"</formula>
    </cfRule>
  </conditionalFormatting>
  <conditionalFormatting sqref="J40:L40">
    <cfRule type="cellIs" dxfId="229" priority="301" operator="equal">
      <formula>"N/A"</formula>
    </cfRule>
  </conditionalFormatting>
  <conditionalFormatting sqref="P50">
    <cfRule type="cellIs" dxfId="228" priority="300" operator="equal">
      <formula>"N/A"</formula>
    </cfRule>
  </conditionalFormatting>
  <conditionalFormatting sqref="P50">
    <cfRule type="cellIs" dxfId="227" priority="299" operator="equal">
      <formula>"N/A"</formula>
    </cfRule>
  </conditionalFormatting>
  <conditionalFormatting sqref="P50">
    <cfRule type="cellIs" dxfId="226" priority="298" operator="equal">
      <formula>"N/A"</formula>
    </cfRule>
  </conditionalFormatting>
  <conditionalFormatting sqref="P50">
    <cfRule type="cellIs" dxfId="225" priority="297" operator="equal">
      <formula>"N/A"</formula>
    </cfRule>
  </conditionalFormatting>
  <conditionalFormatting sqref="P50">
    <cfRule type="cellIs" dxfId="224" priority="296" operator="equal">
      <formula>"N/A"</formula>
    </cfRule>
  </conditionalFormatting>
  <conditionalFormatting sqref="P50">
    <cfRule type="cellIs" dxfId="223" priority="295" operator="equal">
      <formula>"N/A"</formula>
    </cfRule>
  </conditionalFormatting>
  <conditionalFormatting sqref="P50">
    <cfRule type="cellIs" dxfId="222" priority="294" operator="equal">
      <formula>"N/A"</formula>
    </cfRule>
  </conditionalFormatting>
  <conditionalFormatting sqref="P50">
    <cfRule type="cellIs" dxfId="221" priority="293" operator="equal">
      <formula>"N/A"</formula>
    </cfRule>
  </conditionalFormatting>
  <conditionalFormatting sqref="P50">
    <cfRule type="cellIs" dxfId="220" priority="292" operator="equal">
      <formula>"N/A"</formula>
    </cfRule>
  </conditionalFormatting>
  <conditionalFormatting sqref="P50">
    <cfRule type="cellIs" dxfId="219" priority="291" operator="equal">
      <formula>"N/A"</formula>
    </cfRule>
  </conditionalFormatting>
  <conditionalFormatting sqref="J36:O36">
    <cfRule type="cellIs" dxfId="218" priority="290" operator="equal">
      <formula>"N/A"</formula>
    </cfRule>
  </conditionalFormatting>
  <conditionalFormatting sqref="J36:O36">
    <cfRule type="cellIs" dxfId="217" priority="289" operator="equal">
      <formula>"N/A"</formula>
    </cfRule>
  </conditionalFormatting>
  <conditionalFormatting sqref="J36:O36">
    <cfRule type="cellIs" dxfId="216" priority="288" operator="equal">
      <formula>"N/A"</formula>
    </cfRule>
  </conditionalFormatting>
  <conditionalFormatting sqref="P36">
    <cfRule type="cellIs" dxfId="215" priority="287" operator="equal">
      <formula>"N/A"</formula>
    </cfRule>
  </conditionalFormatting>
  <conditionalFormatting sqref="J18:M18">
    <cfRule type="cellIs" dxfId="214" priority="285" operator="equal">
      <formula>""</formula>
    </cfRule>
  </conditionalFormatting>
  <conditionalFormatting sqref="J20:P20">
    <cfRule type="cellIs" dxfId="213" priority="284" operator="equal">
      <formula>""</formula>
    </cfRule>
  </conditionalFormatting>
  <conditionalFormatting sqref="J49:O49">
    <cfRule type="cellIs" dxfId="212" priority="283" operator="equal">
      <formula>""</formula>
    </cfRule>
  </conditionalFormatting>
  <conditionalFormatting sqref="J25:O25">
    <cfRule type="cellIs" dxfId="211" priority="282" operator="equal">
      <formula>""</formula>
    </cfRule>
  </conditionalFormatting>
  <conditionalFormatting sqref="O30">
    <cfRule type="cellIs" dxfId="210" priority="279" operator="equal">
      <formula>"N/A"</formula>
    </cfRule>
  </conditionalFormatting>
  <conditionalFormatting sqref="K30:N30">
    <cfRule type="cellIs" dxfId="209" priority="280" operator="equal">
      <formula>"N/A"</formula>
    </cfRule>
  </conditionalFormatting>
  <conditionalFormatting sqref="K30:N30">
    <cfRule type="cellIs" dxfId="208" priority="278" operator="equal">
      <formula>"N/A"</formula>
    </cfRule>
  </conditionalFormatting>
  <conditionalFormatting sqref="K30:O30">
    <cfRule type="cellIs" dxfId="207" priority="277" operator="equal">
      <formula>"N/A"</formula>
    </cfRule>
  </conditionalFormatting>
  <conditionalFormatting sqref="J30">
    <cfRule type="cellIs" dxfId="206" priority="276" operator="equal">
      <formula>"N/A"</formula>
    </cfRule>
  </conditionalFormatting>
  <conditionalFormatting sqref="O30">
    <cfRule type="cellIs" dxfId="205" priority="275" operator="equal">
      <formula>"N/A"</formula>
    </cfRule>
  </conditionalFormatting>
  <conditionalFormatting sqref="J30">
    <cfRule type="cellIs" dxfId="204" priority="273" operator="equal">
      <formula>"N/A"</formula>
    </cfRule>
  </conditionalFormatting>
  <conditionalFormatting sqref="K30:O30">
    <cfRule type="cellIs" dxfId="203" priority="274" operator="equal">
      <formula>"N/A"</formula>
    </cfRule>
  </conditionalFormatting>
  <conditionalFormatting sqref="J30:O30">
    <cfRule type="cellIs" dxfId="202" priority="272" operator="equal">
      <formula>"N/A"</formula>
    </cfRule>
  </conditionalFormatting>
  <conditionalFormatting sqref="O30">
    <cfRule type="cellIs" dxfId="201" priority="271" operator="equal">
      <formula>"N/A"</formula>
    </cfRule>
  </conditionalFormatting>
  <conditionalFormatting sqref="J34:O34">
    <cfRule type="cellIs" dxfId="200" priority="270" operator="equal">
      <formula>""</formula>
    </cfRule>
  </conditionalFormatting>
  <conditionalFormatting sqref="J37:L37">
    <cfRule type="cellIs" dxfId="199" priority="269" operator="equal">
      <formula>"N/A"</formula>
    </cfRule>
  </conditionalFormatting>
  <conditionalFormatting sqref="J37:L37">
    <cfRule type="cellIs" dxfId="198" priority="268" operator="equal">
      <formula>"N/A"</formula>
    </cfRule>
  </conditionalFormatting>
  <conditionalFormatting sqref="J37:L37">
    <cfRule type="cellIs" dxfId="197" priority="267" operator="equal">
      <formula>"N/A"</formula>
    </cfRule>
  </conditionalFormatting>
  <conditionalFormatting sqref="J37:L37">
    <cfRule type="cellIs" dxfId="196" priority="266" operator="equal">
      <formula>"N/A"</formula>
    </cfRule>
  </conditionalFormatting>
  <conditionalFormatting sqref="J37:L37">
    <cfRule type="cellIs" dxfId="195" priority="265" operator="equal">
      <formula>"N/A"</formula>
    </cfRule>
  </conditionalFormatting>
  <conditionalFormatting sqref="J37:L37">
    <cfRule type="cellIs" dxfId="194" priority="264" operator="equal">
      <formula>"N/A"</formula>
    </cfRule>
  </conditionalFormatting>
  <conditionalFormatting sqref="J37:L37">
    <cfRule type="cellIs" dxfId="193" priority="263" operator="equal">
      <formula>"N/A"</formula>
    </cfRule>
  </conditionalFormatting>
  <conditionalFormatting sqref="J37:L37">
    <cfRule type="cellIs" dxfId="192" priority="262" operator="equal">
      <formula>"N/A"</formula>
    </cfRule>
  </conditionalFormatting>
  <conditionalFormatting sqref="J37:L37">
    <cfRule type="cellIs" dxfId="191" priority="261" operator="equal">
      <formula>"N/A"</formula>
    </cfRule>
  </conditionalFormatting>
  <conditionalFormatting sqref="J37:L37">
    <cfRule type="cellIs" dxfId="190" priority="260" operator="equal">
      <formula>"N/A"</formula>
    </cfRule>
  </conditionalFormatting>
  <conditionalFormatting sqref="J37:L37">
    <cfRule type="cellIs" dxfId="189" priority="258" operator="equal">
      <formula>"N/A"</formula>
    </cfRule>
  </conditionalFormatting>
  <conditionalFormatting sqref="J37:L37">
    <cfRule type="cellIs" dxfId="188" priority="259" operator="equal">
      <formula>"N/A"</formula>
    </cfRule>
  </conditionalFormatting>
  <conditionalFormatting sqref="J37:L37">
    <cfRule type="cellIs" dxfId="187" priority="257" operator="equal">
      <formula>"N/A"</formula>
    </cfRule>
  </conditionalFormatting>
  <conditionalFormatting sqref="J37:L37">
    <cfRule type="cellIs" dxfId="186" priority="256" operator="equal">
      <formula>"N/A"</formula>
    </cfRule>
  </conditionalFormatting>
  <conditionalFormatting sqref="J37:L37">
    <cfRule type="cellIs" dxfId="185" priority="255" operator="equal">
      <formula>"N/A"</formula>
    </cfRule>
  </conditionalFormatting>
  <conditionalFormatting sqref="J37:L37">
    <cfRule type="cellIs" dxfId="184" priority="254" operator="equal">
      <formula>"N/A"</formula>
    </cfRule>
  </conditionalFormatting>
  <conditionalFormatting sqref="J37:L37">
    <cfRule type="cellIs" dxfId="183" priority="253" operator="equal">
      <formula>"N/A"</formula>
    </cfRule>
  </conditionalFormatting>
  <conditionalFormatting sqref="J37:L37">
    <cfRule type="cellIs" dxfId="182" priority="252" operator="equal">
      <formula>"N/A"</formula>
    </cfRule>
  </conditionalFormatting>
  <conditionalFormatting sqref="J37:L37">
    <cfRule type="cellIs" dxfId="181" priority="251" operator="equal">
      <formula>"N/A"</formula>
    </cfRule>
  </conditionalFormatting>
  <conditionalFormatting sqref="J37:L37">
    <cfRule type="cellIs" dxfId="180" priority="250" operator="equal">
      <formula>"N/A"</formula>
    </cfRule>
  </conditionalFormatting>
  <conditionalFormatting sqref="J37:L37">
    <cfRule type="cellIs" dxfId="179" priority="249" operator="equal">
      <formula>"N/A"</formula>
    </cfRule>
  </conditionalFormatting>
  <conditionalFormatting sqref="J37:L37">
    <cfRule type="cellIs" dxfId="178" priority="248" operator="equal">
      <formula>"N/A"</formula>
    </cfRule>
  </conditionalFormatting>
  <conditionalFormatting sqref="J37:L37">
    <cfRule type="cellIs" dxfId="177" priority="247" operator="equal">
      <formula>"N/A"</formula>
    </cfRule>
  </conditionalFormatting>
  <conditionalFormatting sqref="J37:L37">
    <cfRule type="cellIs" dxfId="176" priority="246" operator="equal">
      <formula>"N/A"</formula>
    </cfRule>
  </conditionalFormatting>
  <conditionalFormatting sqref="J37:L37">
    <cfRule type="cellIs" dxfId="175" priority="245" operator="equal">
      <formula>"N/A"</formula>
    </cfRule>
  </conditionalFormatting>
  <conditionalFormatting sqref="J37:L37">
    <cfRule type="cellIs" dxfId="174" priority="244" operator="equal">
      <formula>"N/A"</formula>
    </cfRule>
  </conditionalFormatting>
  <conditionalFormatting sqref="J37:L37">
    <cfRule type="cellIs" dxfId="173" priority="243" operator="equal">
      <formula>"N/A"</formula>
    </cfRule>
  </conditionalFormatting>
  <conditionalFormatting sqref="J37:L37">
    <cfRule type="cellIs" dxfId="172" priority="242" operator="equal">
      <formula>"N/A"</formula>
    </cfRule>
  </conditionalFormatting>
  <conditionalFormatting sqref="J37:L37">
    <cfRule type="cellIs" dxfId="171" priority="241" operator="equal">
      <formula>"N/A"</formula>
    </cfRule>
  </conditionalFormatting>
  <conditionalFormatting sqref="J37:L37">
    <cfRule type="cellIs" dxfId="170" priority="240" operator="equal">
      <formula>"N/A"</formula>
    </cfRule>
  </conditionalFormatting>
  <conditionalFormatting sqref="J37:L37">
    <cfRule type="cellIs" dxfId="169" priority="239" operator="equal">
      <formula>"N/A"</formula>
    </cfRule>
  </conditionalFormatting>
  <conditionalFormatting sqref="J37:L37">
    <cfRule type="cellIs" dxfId="168" priority="238" operator="equal">
      <formula>"N/A"</formula>
    </cfRule>
  </conditionalFormatting>
  <conditionalFormatting sqref="J37:L37">
    <cfRule type="cellIs" dxfId="167" priority="237" operator="equal">
      <formula>"N/A"</formula>
    </cfRule>
  </conditionalFormatting>
  <conditionalFormatting sqref="J37:L37">
    <cfRule type="cellIs" dxfId="166" priority="236" operator="equal">
      <formula>"N/A"</formula>
    </cfRule>
  </conditionalFormatting>
  <conditionalFormatting sqref="J37:L37">
    <cfRule type="cellIs" dxfId="165" priority="235" operator="equal">
      <formula>"N/A"</formula>
    </cfRule>
  </conditionalFormatting>
  <conditionalFormatting sqref="J37:L37">
    <cfRule type="cellIs" dxfId="164" priority="234" operator="equal">
      <formula>"N/A"</formula>
    </cfRule>
  </conditionalFormatting>
  <conditionalFormatting sqref="J37:L37">
    <cfRule type="cellIs" dxfId="163" priority="233" operator="equal">
      <formula>"N/A"</formula>
    </cfRule>
  </conditionalFormatting>
  <conditionalFormatting sqref="J37:L37">
    <cfRule type="cellIs" dxfId="162" priority="232" operator="equal">
      <formula>"N/A"</formula>
    </cfRule>
  </conditionalFormatting>
  <conditionalFormatting sqref="J37:L37">
    <cfRule type="cellIs" dxfId="161" priority="231" operator="equal">
      <formula>"N/A"</formula>
    </cfRule>
  </conditionalFormatting>
  <conditionalFormatting sqref="J37:L37">
    <cfRule type="cellIs" dxfId="160" priority="230" operator="equal">
      <formula>"N/A"</formula>
    </cfRule>
  </conditionalFormatting>
  <conditionalFormatting sqref="J37:L37">
    <cfRule type="cellIs" dxfId="159" priority="229" operator="equal">
      <formula>"N/A"</formula>
    </cfRule>
  </conditionalFormatting>
  <conditionalFormatting sqref="J37:L37">
    <cfRule type="cellIs" dxfId="158" priority="228" operator="equal">
      <formula>"N/A"</formula>
    </cfRule>
  </conditionalFormatting>
  <conditionalFormatting sqref="J37:L37">
    <cfRule type="cellIs" dxfId="157" priority="227" operator="equal">
      <formula>"N/A"</formula>
    </cfRule>
  </conditionalFormatting>
  <conditionalFormatting sqref="J37:L37">
    <cfRule type="cellIs" dxfId="156" priority="226" operator="equal">
      <formula>"N/A"</formula>
    </cfRule>
  </conditionalFormatting>
  <conditionalFormatting sqref="J37:L37">
    <cfRule type="cellIs" dxfId="155" priority="225" operator="equal">
      <formula>"N/A"</formula>
    </cfRule>
  </conditionalFormatting>
  <conditionalFormatting sqref="J37:L37">
    <cfRule type="cellIs" dxfId="154" priority="224" operator="equal">
      <formula>"N/A"</formula>
    </cfRule>
  </conditionalFormatting>
  <conditionalFormatting sqref="J37:L37">
    <cfRule type="cellIs" dxfId="153" priority="223" operator="equal">
      <formula>"N/A"</formula>
    </cfRule>
  </conditionalFormatting>
  <conditionalFormatting sqref="J37:L37">
    <cfRule type="cellIs" dxfId="152" priority="222" operator="equal">
      <formula>"N/A"</formula>
    </cfRule>
  </conditionalFormatting>
  <conditionalFormatting sqref="J37:L37">
    <cfRule type="cellIs" dxfId="151" priority="221" operator="equal">
      <formula>"N/A"</formula>
    </cfRule>
  </conditionalFormatting>
  <conditionalFormatting sqref="J37:L37">
    <cfRule type="cellIs" dxfId="150" priority="220" operator="equal">
      <formula>"N/A"</formula>
    </cfRule>
  </conditionalFormatting>
  <conditionalFormatting sqref="J37:L37">
    <cfRule type="cellIs" dxfId="149" priority="219" operator="equal">
      <formula>"N/A"</formula>
    </cfRule>
  </conditionalFormatting>
  <conditionalFormatting sqref="J37:L37">
    <cfRule type="cellIs" dxfId="148" priority="218" operator="equal">
      <formula>"N/A"</formula>
    </cfRule>
  </conditionalFormatting>
  <conditionalFormatting sqref="J37:L37">
    <cfRule type="cellIs" dxfId="147" priority="217" operator="equal">
      <formula>"N/A"</formula>
    </cfRule>
  </conditionalFormatting>
  <conditionalFormatting sqref="J37:L37">
    <cfRule type="cellIs" dxfId="146" priority="216" operator="equal">
      <formula>"N/A"</formula>
    </cfRule>
  </conditionalFormatting>
  <conditionalFormatting sqref="J37:L37">
    <cfRule type="cellIs" dxfId="145" priority="215" operator="equal">
      <formula>"N/A"</formula>
    </cfRule>
  </conditionalFormatting>
  <conditionalFormatting sqref="J37:L37">
    <cfRule type="cellIs" dxfId="144" priority="214" operator="equal">
      <formula>"N/A"</formula>
    </cfRule>
  </conditionalFormatting>
  <conditionalFormatting sqref="J37:L37">
    <cfRule type="cellIs" dxfId="143" priority="213" operator="equal">
      <formula>"N/A"</formula>
    </cfRule>
  </conditionalFormatting>
  <conditionalFormatting sqref="M37">
    <cfRule type="cellIs" dxfId="142" priority="212" operator="equal">
      <formula>"N/A"</formula>
    </cfRule>
  </conditionalFormatting>
  <conditionalFormatting sqref="M37">
    <cfRule type="cellIs" dxfId="141" priority="211" operator="equal">
      <formula>"N/A"</formula>
    </cfRule>
  </conditionalFormatting>
  <conditionalFormatting sqref="M37">
    <cfRule type="cellIs" dxfId="140" priority="210" operator="equal">
      <formula>"N/A"</formula>
    </cfRule>
  </conditionalFormatting>
  <conditionalFormatting sqref="N37">
    <cfRule type="cellIs" dxfId="139" priority="209" operator="equal">
      <formula>"N/A"</formula>
    </cfRule>
  </conditionalFormatting>
  <conditionalFormatting sqref="M37">
    <cfRule type="cellIs" dxfId="138" priority="208" operator="equal">
      <formula>"N/A"</formula>
    </cfRule>
  </conditionalFormatting>
  <conditionalFormatting sqref="M37">
    <cfRule type="cellIs" dxfId="137" priority="207" operator="equal">
      <formula>"N/A"</formula>
    </cfRule>
  </conditionalFormatting>
  <conditionalFormatting sqref="M37">
    <cfRule type="cellIs" dxfId="136" priority="206" operator="equal">
      <formula>"N/A"</formula>
    </cfRule>
  </conditionalFormatting>
  <conditionalFormatting sqref="M37">
    <cfRule type="cellIs" dxfId="135" priority="205" operator="equal">
      <formula>"N/A"</formula>
    </cfRule>
  </conditionalFormatting>
  <conditionalFormatting sqref="M37">
    <cfRule type="cellIs" dxfId="134" priority="204" operator="equal">
      <formula>"N/A"</formula>
    </cfRule>
  </conditionalFormatting>
  <conditionalFormatting sqref="M37">
    <cfRule type="cellIs" dxfId="133" priority="200" operator="equal">
      <formula>"N/A"</formula>
    </cfRule>
  </conditionalFormatting>
  <conditionalFormatting sqref="M37">
    <cfRule type="cellIs" dxfId="132" priority="203" operator="equal">
      <formula>"N/A"</formula>
    </cfRule>
  </conditionalFormatting>
  <conditionalFormatting sqref="M37">
    <cfRule type="cellIs" dxfId="131" priority="202" operator="equal">
      <formula>"N/A"</formula>
    </cfRule>
  </conditionalFormatting>
  <conditionalFormatting sqref="M37">
    <cfRule type="cellIs" dxfId="130" priority="201" operator="equal">
      <formula>"N/A"</formula>
    </cfRule>
  </conditionalFormatting>
  <conditionalFormatting sqref="N37">
    <cfRule type="cellIs" dxfId="129" priority="199" operator="equal">
      <formula>"N/A"</formula>
    </cfRule>
  </conditionalFormatting>
  <conditionalFormatting sqref="N37">
    <cfRule type="cellIs" dxfId="128" priority="198" operator="equal">
      <formula>"N/A"</formula>
    </cfRule>
  </conditionalFormatting>
  <conditionalFormatting sqref="M37:N37">
    <cfRule type="cellIs" dxfId="127" priority="197" operator="equal">
      <formula>"N/A"</formula>
    </cfRule>
  </conditionalFormatting>
  <conditionalFormatting sqref="N37">
    <cfRule type="cellIs" dxfId="126" priority="196" operator="equal">
      <formula>"N/A"</formula>
    </cfRule>
  </conditionalFormatting>
  <conditionalFormatting sqref="N37">
    <cfRule type="cellIs" dxfId="125" priority="195" operator="equal">
      <formula>"N/A"</formula>
    </cfRule>
  </conditionalFormatting>
  <conditionalFormatting sqref="N37">
    <cfRule type="cellIs" dxfId="124" priority="193" operator="equal">
      <formula>"N/A"</formula>
    </cfRule>
  </conditionalFormatting>
  <conditionalFormatting sqref="N37">
    <cfRule type="cellIs" dxfId="123" priority="194" operator="equal">
      <formula>"N/A"</formula>
    </cfRule>
  </conditionalFormatting>
  <conditionalFormatting sqref="N37">
    <cfRule type="cellIs" dxfId="122" priority="192" operator="equal">
      <formula>"N/A"</formula>
    </cfRule>
  </conditionalFormatting>
  <conditionalFormatting sqref="M37:N37">
    <cfRule type="cellIs" dxfId="121" priority="191" operator="equal">
      <formula>"N/A"</formula>
    </cfRule>
  </conditionalFormatting>
  <conditionalFormatting sqref="N37">
    <cfRule type="cellIs" dxfId="120" priority="190" operator="equal">
      <formula>"N/A"</formula>
    </cfRule>
  </conditionalFormatting>
  <conditionalFormatting sqref="N37">
    <cfRule type="cellIs" dxfId="119" priority="189" operator="equal">
      <formula>"N/A"</formula>
    </cfRule>
  </conditionalFormatting>
  <conditionalFormatting sqref="N37">
    <cfRule type="cellIs" dxfId="118" priority="188" operator="equal">
      <formula>"N/A"</formula>
    </cfRule>
  </conditionalFormatting>
  <conditionalFormatting sqref="M37:N37">
    <cfRule type="cellIs" dxfId="117" priority="187" operator="equal">
      <formula>"N/A"</formula>
    </cfRule>
  </conditionalFormatting>
  <conditionalFormatting sqref="N37">
    <cfRule type="cellIs" dxfId="116" priority="186" operator="equal">
      <formula>"N/A"</formula>
    </cfRule>
  </conditionalFormatting>
  <conditionalFormatting sqref="N37">
    <cfRule type="cellIs" dxfId="115" priority="185" operator="equal">
      <formula>"N/A"</formula>
    </cfRule>
  </conditionalFormatting>
  <conditionalFormatting sqref="N37">
    <cfRule type="cellIs" dxfId="114" priority="184" operator="equal">
      <formula>"N/A"</formula>
    </cfRule>
  </conditionalFormatting>
  <conditionalFormatting sqref="N37">
    <cfRule type="cellIs" dxfId="113" priority="183" operator="equal">
      <formula>"N/A"</formula>
    </cfRule>
  </conditionalFormatting>
  <conditionalFormatting sqref="N37">
    <cfRule type="cellIs" dxfId="112" priority="182" operator="equal">
      <formula>"N/A"</formula>
    </cfRule>
  </conditionalFormatting>
  <conditionalFormatting sqref="M37:N37">
    <cfRule type="cellIs" dxfId="111" priority="181" operator="equal">
      <formula>"N/A"</formula>
    </cfRule>
  </conditionalFormatting>
  <conditionalFormatting sqref="N37">
    <cfRule type="cellIs" dxfId="110" priority="180" operator="equal">
      <formula>"N/A"</formula>
    </cfRule>
  </conditionalFormatting>
  <conditionalFormatting sqref="N37">
    <cfRule type="cellIs" dxfId="109" priority="179" operator="equal">
      <formula>"N/A"</formula>
    </cfRule>
  </conditionalFormatting>
  <conditionalFormatting sqref="N37">
    <cfRule type="cellIs" dxfId="108" priority="178" operator="equal">
      <formula>"N/A"</formula>
    </cfRule>
  </conditionalFormatting>
  <conditionalFormatting sqref="M37:N37">
    <cfRule type="cellIs" dxfId="107" priority="177" operator="equal">
      <formula>"N/A"</formula>
    </cfRule>
  </conditionalFormatting>
  <conditionalFormatting sqref="N37">
    <cfRule type="cellIs" dxfId="106" priority="176" operator="equal">
      <formula>"N/A"</formula>
    </cfRule>
  </conditionalFormatting>
  <conditionalFormatting sqref="N37">
    <cfRule type="cellIs" dxfId="105" priority="175" operator="equal">
      <formula>"N/A"</formula>
    </cfRule>
  </conditionalFormatting>
  <conditionalFormatting sqref="N37">
    <cfRule type="cellIs" dxfId="104" priority="174" operator="equal">
      <formula>"N/A"</formula>
    </cfRule>
  </conditionalFormatting>
  <conditionalFormatting sqref="N37">
    <cfRule type="cellIs" dxfId="103" priority="173" operator="equal">
      <formula>"N/A"</formula>
    </cfRule>
  </conditionalFormatting>
  <conditionalFormatting sqref="M37:N37">
    <cfRule type="cellIs" dxfId="102" priority="172" operator="equal">
      <formula>"N/A"</formula>
    </cfRule>
  </conditionalFormatting>
  <conditionalFormatting sqref="M37:N37">
    <cfRule type="cellIs" dxfId="101" priority="171" operator="equal">
      <formula>"N/A"</formula>
    </cfRule>
  </conditionalFormatting>
  <conditionalFormatting sqref="M37:N37">
    <cfRule type="cellIs" dxfId="100" priority="170" operator="equal">
      <formula>"N/A"</formula>
    </cfRule>
  </conditionalFormatting>
  <conditionalFormatting sqref="M37:N37">
    <cfRule type="cellIs" dxfId="99" priority="169" operator="equal">
      <formula>"N/A"</formula>
    </cfRule>
  </conditionalFormatting>
  <conditionalFormatting sqref="M37:N37">
    <cfRule type="cellIs" dxfId="98" priority="168" operator="equal">
      <formula>"N/A"</formula>
    </cfRule>
  </conditionalFormatting>
  <conditionalFormatting sqref="M37:N37">
    <cfRule type="cellIs" dxfId="97" priority="167" operator="equal">
      <formula>"N/A"</formula>
    </cfRule>
  </conditionalFormatting>
  <conditionalFormatting sqref="M37:N37">
    <cfRule type="cellIs" dxfId="96" priority="166" operator="equal">
      <formula>"N/A"</formula>
    </cfRule>
  </conditionalFormatting>
  <conditionalFormatting sqref="M37:N37">
    <cfRule type="cellIs" dxfId="95" priority="165" operator="equal">
      <formula>"N/A"</formula>
    </cfRule>
  </conditionalFormatting>
  <conditionalFormatting sqref="M37:N37">
    <cfRule type="cellIs" dxfId="94" priority="164" operator="equal">
      <formula>"N/A"</formula>
    </cfRule>
  </conditionalFormatting>
  <conditionalFormatting sqref="M37:N37">
    <cfRule type="cellIs" dxfId="93" priority="163" operator="equal">
      <formula>"N/A"</formula>
    </cfRule>
  </conditionalFormatting>
  <conditionalFormatting sqref="M37:N37">
    <cfRule type="cellIs" dxfId="92" priority="162" operator="equal">
      <formula>"N/A"</formula>
    </cfRule>
  </conditionalFormatting>
  <conditionalFormatting sqref="M37:N37">
    <cfRule type="cellIs" dxfId="91" priority="161" operator="equal">
      <formula>"N/A"</formula>
    </cfRule>
  </conditionalFormatting>
  <conditionalFormatting sqref="M37:N37">
    <cfRule type="cellIs" dxfId="90" priority="160" operator="equal">
      <formula>"N/A"</formula>
    </cfRule>
  </conditionalFormatting>
  <conditionalFormatting sqref="M37:N37">
    <cfRule type="cellIs" dxfId="89" priority="159" operator="equal">
      <formula>"N/A"</formula>
    </cfRule>
  </conditionalFormatting>
  <conditionalFormatting sqref="M37:N37">
    <cfRule type="cellIs" dxfId="88" priority="158" operator="equal">
      <formula>"N/A"</formula>
    </cfRule>
  </conditionalFormatting>
  <conditionalFormatting sqref="M37:N37">
    <cfRule type="cellIs" dxfId="87" priority="157" operator="equal">
      <formula>"N/A"</formula>
    </cfRule>
  </conditionalFormatting>
  <conditionalFormatting sqref="M37:N37">
    <cfRule type="cellIs" dxfId="86" priority="156" operator="equal">
      <formula>"N/A"</formula>
    </cfRule>
  </conditionalFormatting>
  <conditionalFormatting sqref="M37:N37">
    <cfRule type="cellIs" dxfId="85" priority="155" operator="equal">
      <formula>"N/A"</formula>
    </cfRule>
  </conditionalFormatting>
  <conditionalFormatting sqref="M37:N37">
    <cfRule type="cellIs" dxfId="84" priority="154" operator="equal">
      <formula>"N/A"</formula>
    </cfRule>
  </conditionalFormatting>
  <conditionalFormatting sqref="M37:N37">
    <cfRule type="cellIs" dxfId="83" priority="153" operator="equal">
      <formula>"N/A"</formula>
    </cfRule>
  </conditionalFormatting>
  <conditionalFormatting sqref="M37:N37">
    <cfRule type="cellIs" dxfId="82" priority="152" operator="equal">
      <formula>"N/A"</formula>
    </cfRule>
  </conditionalFormatting>
  <conditionalFormatting sqref="M37:N37">
    <cfRule type="cellIs" dxfId="81" priority="151" operator="equal">
      <formula>"N/A"</formula>
    </cfRule>
  </conditionalFormatting>
  <conditionalFormatting sqref="M37:N37">
    <cfRule type="cellIs" dxfId="80" priority="150" operator="equal">
      <formula>"N/A"</formula>
    </cfRule>
  </conditionalFormatting>
  <conditionalFormatting sqref="M37:N37">
    <cfRule type="cellIs" dxfId="79" priority="149" operator="equal">
      <formula>"N/A"</formula>
    </cfRule>
  </conditionalFormatting>
  <conditionalFormatting sqref="M37:N37">
    <cfRule type="cellIs" dxfId="78" priority="148" operator="equal">
      <formula>"N/A"</formula>
    </cfRule>
  </conditionalFormatting>
  <conditionalFormatting sqref="M37:N37">
    <cfRule type="cellIs" dxfId="77" priority="147" operator="equal">
      <formula>"N/A"</formula>
    </cfRule>
  </conditionalFormatting>
  <conditionalFormatting sqref="M37:N37">
    <cfRule type="cellIs" dxfId="76" priority="146" operator="equal">
      <formula>"N/A"</formula>
    </cfRule>
  </conditionalFormatting>
  <conditionalFormatting sqref="M37:N37">
    <cfRule type="cellIs" dxfId="75" priority="145" operator="equal">
      <formula>"N/A"</formula>
    </cfRule>
  </conditionalFormatting>
  <conditionalFormatting sqref="M37:N37">
    <cfRule type="cellIs" dxfId="74" priority="144" operator="equal">
      <formula>"N/A"</formula>
    </cfRule>
  </conditionalFormatting>
  <conditionalFormatting sqref="M37:N37">
    <cfRule type="cellIs" dxfId="73" priority="143" operator="equal">
      <formula>"N/A"</formula>
    </cfRule>
  </conditionalFormatting>
  <conditionalFormatting sqref="M37:N37">
    <cfRule type="cellIs" dxfId="72" priority="142" operator="equal">
      <formula>"N/A"</formula>
    </cfRule>
  </conditionalFormatting>
  <conditionalFormatting sqref="M37:N37">
    <cfRule type="cellIs" dxfId="71" priority="141" operator="equal">
      <formula>"N/A"</formula>
    </cfRule>
  </conditionalFormatting>
  <conditionalFormatting sqref="M37:N37">
    <cfRule type="cellIs" dxfId="70" priority="140" operator="equal">
      <formula>"N/A"</formula>
    </cfRule>
  </conditionalFormatting>
  <conditionalFormatting sqref="M37:N37">
    <cfRule type="cellIs" dxfId="69" priority="139" operator="equal">
      <formula>"N/A"</formula>
    </cfRule>
  </conditionalFormatting>
  <conditionalFormatting sqref="M37:N37">
    <cfRule type="cellIs" dxfId="68" priority="138" operator="equal">
      <formula>"N/A"</formula>
    </cfRule>
  </conditionalFormatting>
  <conditionalFormatting sqref="M37:N37">
    <cfRule type="cellIs" dxfId="67" priority="137" operator="equal">
      <formula>"N/A"</formula>
    </cfRule>
  </conditionalFormatting>
  <conditionalFormatting sqref="M37:N37">
    <cfRule type="cellIs" dxfId="66" priority="136" operator="equal">
      <formula>"N/A"</formula>
    </cfRule>
  </conditionalFormatting>
  <conditionalFormatting sqref="M37:N37">
    <cfRule type="cellIs" dxfId="65" priority="135" operator="equal">
      <formula>"N/A"</formula>
    </cfRule>
  </conditionalFormatting>
  <conditionalFormatting sqref="M37:N37">
    <cfRule type="cellIs" dxfId="64" priority="134" operator="equal">
      <formula>"N/A"</formula>
    </cfRule>
  </conditionalFormatting>
  <conditionalFormatting sqref="M37:N37">
    <cfRule type="cellIs" dxfId="63" priority="133" operator="equal">
      <formula>"N/A"</formula>
    </cfRule>
  </conditionalFormatting>
  <conditionalFormatting sqref="J39:O39">
    <cfRule type="cellIs" dxfId="62" priority="132" operator="equal">
      <formula>""</formula>
    </cfRule>
  </conditionalFormatting>
  <conditionalFormatting sqref="J41:O41">
    <cfRule type="cellIs" dxfId="61" priority="131" operator="equal">
      <formula>""</formula>
    </cfRule>
  </conditionalFormatting>
  <conditionalFormatting sqref="J44:O44">
    <cfRule type="cellIs" dxfId="60" priority="130" operator="equal">
      <formula>""</formula>
    </cfRule>
  </conditionalFormatting>
  <conditionalFormatting sqref="P49">
    <cfRule type="cellIs" dxfId="59" priority="129" operator="equal">
      <formula>"N/A"</formula>
    </cfRule>
  </conditionalFormatting>
  <conditionalFormatting sqref="P49">
    <cfRule type="cellIs" dxfId="58" priority="128" operator="equal">
      <formula>"N/A"</formula>
    </cfRule>
  </conditionalFormatting>
  <conditionalFormatting sqref="P49">
    <cfRule type="cellIs" dxfId="57" priority="127" operator="equal">
      <formula>"N/A"</formula>
    </cfRule>
  </conditionalFormatting>
  <conditionalFormatting sqref="P49">
    <cfRule type="cellIs" dxfId="56" priority="126" operator="equal">
      <formula>"N/A"</formula>
    </cfRule>
  </conditionalFormatting>
  <conditionalFormatting sqref="P49">
    <cfRule type="cellIs" dxfId="55" priority="125" operator="equal">
      <formula>"N/A"</formula>
    </cfRule>
  </conditionalFormatting>
  <conditionalFormatting sqref="P49">
    <cfRule type="cellIs" dxfId="54" priority="124" operator="equal">
      <formula>"N/A"</formula>
    </cfRule>
  </conditionalFormatting>
  <conditionalFormatting sqref="P49">
    <cfRule type="cellIs" dxfId="53" priority="123" operator="equal">
      <formula>"N/A"</formula>
    </cfRule>
  </conditionalFormatting>
  <conditionalFormatting sqref="P49">
    <cfRule type="cellIs" dxfId="52" priority="122" operator="equal">
      <formula>"N/A"</formula>
    </cfRule>
  </conditionalFormatting>
  <conditionalFormatting sqref="P49">
    <cfRule type="cellIs" dxfId="51" priority="121" operator="equal">
      <formula>"N/A"</formula>
    </cfRule>
  </conditionalFormatting>
  <conditionalFormatting sqref="P49">
    <cfRule type="cellIs" dxfId="50" priority="120" operator="equal">
      <formula>"N/A"</formula>
    </cfRule>
  </conditionalFormatting>
  <conditionalFormatting sqref="N26:P26">
    <cfRule type="cellIs" dxfId="49" priority="119" operator="equal">
      <formula>"N/A"</formula>
    </cfRule>
  </conditionalFormatting>
  <conditionalFormatting sqref="P23">
    <cfRule type="cellIs" dxfId="48" priority="118" operator="equal">
      <formula>"N/A"</formula>
    </cfRule>
  </conditionalFormatting>
  <conditionalFormatting sqref="J50:O50">
    <cfRule type="cellIs" dxfId="47" priority="117" operator="equal">
      <formula>""</formula>
    </cfRule>
  </conditionalFormatting>
  <conditionalFormatting sqref="J19:O19">
    <cfRule type="cellIs" dxfId="46" priority="116" operator="equal">
      <formula>""</formula>
    </cfRule>
  </conditionalFormatting>
  <conditionalFormatting sqref="P28">
    <cfRule type="cellIs" dxfId="45" priority="115" operator="equal">
      <formula>"N/A"</formula>
    </cfRule>
  </conditionalFormatting>
  <conditionalFormatting sqref="P28">
    <cfRule type="cellIs" dxfId="44" priority="114" operator="equal">
      <formula>"N/A"</formula>
    </cfRule>
  </conditionalFormatting>
  <conditionalFormatting sqref="P28">
    <cfRule type="cellIs" dxfId="43" priority="113" operator="equal">
      <formula>"N/A"</formula>
    </cfRule>
  </conditionalFormatting>
  <conditionalFormatting sqref="P28">
    <cfRule type="cellIs" dxfId="42" priority="112" operator="equal">
      <formula>"N/A"</formula>
    </cfRule>
  </conditionalFormatting>
  <conditionalFormatting sqref="P28">
    <cfRule type="cellIs" dxfId="41" priority="111" operator="equal">
      <formula>"N/A"</formula>
    </cfRule>
  </conditionalFormatting>
  <conditionalFormatting sqref="P28">
    <cfRule type="cellIs" dxfId="40" priority="110" operator="equal">
      <formula>"N/A"</formula>
    </cfRule>
  </conditionalFormatting>
  <conditionalFormatting sqref="P28">
    <cfRule type="cellIs" dxfId="39" priority="109" operator="equal">
      <formula>"N/A"</formula>
    </cfRule>
  </conditionalFormatting>
  <conditionalFormatting sqref="P28">
    <cfRule type="cellIs" dxfId="38" priority="108" operator="equal">
      <formula>"N/A"</formula>
    </cfRule>
  </conditionalFormatting>
  <conditionalFormatting sqref="P28">
    <cfRule type="cellIs" dxfId="37" priority="107" operator="equal">
      <formula>"N/A"</formula>
    </cfRule>
  </conditionalFormatting>
  <conditionalFormatting sqref="J28:O28">
    <cfRule type="cellIs" dxfId="36" priority="106" operator="equal">
      <formula>""</formula>
    </cfRule>
  </conditionalFormatting>
  <conditionalFormatting sqref="H37:I37">
    <cfRule type="cellIs" dxfId="35" priority="65" operator="equal">
      <formula>"N/A"</formula>
    </cfRule>
  </conditionalFormatting>
  <conditionalFormatting sqref="F7">
    <cfRule type="cellIs" dxfId="34" priority="32" operator="equal">
      <formula>"N/A"</formula>
    </cfRule>
  </conditionalFormatting>
  <conditionalFormatting sqref="H7:I7">
    <cfRule type="cellIs" dxfId="33" priority="31" operator="equal">
      <formula>"N/A"</formula>
    </cfRule>
  </conditionalFormatting>
  <conditionalFormatting sqref="H8:I11 H14:I14">
    <cfRule type="cellIs" dxfId="32" priority="30" operator="equal">
      <formula>"N/A"</formula>
    </cfRule>
  </conditionalFormatting>
  <conditionalFormatting sqref="H13:I13">
    <cfRule type="cellIs" dxfId="31" priority="28" operator="equal">
      <formula>"N/A"</formula>
    </cfRule>
  </conditionalFormatting>
  <conditionalFormatting sqref="H12:I12">
    <cfRule type="cellIs" dxfId="30" priority="29" operator="equal">
      <formula>"N/A"</formula>
    </cfRule>
  </conditionalFormatting>
  <conditionalFormatting sqref="L6:P6">
    <cfRule type="cellIs" dxfId="29" priority="27" operator="equal">
      <formula>"N/A"</formula>
    </cfRule>
  </conditionalFormatting>
  <conditionalFormatting sqref="K6">
    <cfRule type="cellIs" dxfId="28" priority="26" operator="equal">
      <formula>"N/A"</formula>
    </cfRule>
  </conditionalFormatting>
  <conditionalFormatting sqref="J6">
    <cfRule type="cellIs" dxfId="27" priority="25" operator="equal">
      <formula>"N/A"</formula>
    </cfRule>
  </conditionalFormatting>
  <conditionalFormatting sqref="P13">
    <cfRule type="cellIs" dxfId="26" priority="24" operator="equal">
      <formula>"N/A"</formula>
    </cfRule>
  </conditionalFormatting>
  <conditionalFormatting sqref="P14">
    <cfRule type="cellIs" dxfId="25" priority="23" operator="equal">
      <formula>"N/A"</formula>
    </cfRule>
  </conditionalFormatting>
  <conditionalFormatting sqref="O14">
    <cfRule type="cellIs" dxfId="24" priority="21" operator="equal">
      <formula>"N/A"</formula>
    </cfRule>
  </conditionalFormatting>
  <conditionalFormatting sqref="O13">
    <cfRule type="cellIs" dxfId="23" priority="22" operator="equal">
      <formula>"N/A"</formula>
    </cfRule>
  </conditionalFormatting>
  <conditionalFormatting sqref="P11:P12">
    <cfRule type="cellIs" dxfId="22" priority="20" operator="equal">
      <formula>"N/A"</formula>
    </cfRule>
  </conditionalFormatting>
  <conditionalFormatting sqref="J14:N14">
    <cfRule type="cellIs" dxfId="21" priority="19" operator="equal">
      <formula>"N/A"</formula>
    </cfRule>
  </conditionalFormatting>
  <conditionalFormatting sqref="I15">
    <cfRule type="cellIs" dxfId="20" priority="18" operator="equal">
      <formula>"N/A"</formula>
    </cfRule>
  </conditionalFormatting>
  <conditionalFormatting sqref="I15">
    <cfRule type="cellIs" dxfId="19" priority="17" operator="equal">
      <formula>"N/A"</formula>
    </cfRule>
  </conditionalFormatting>
  <conditionalFormatting sqref="P15">
    <cfRule type="cellIs" dxfId="18" priority="16" operator="equal">
      <formula>"N/A"</formula>
    </cfRule>
  </conditionalFormatting>
  <conditionalFormatting sqref="O15">
    <cfRule type="cellIs" dxfId="17" priority="15" operator="equal">
      <formula>"N/A"</formula>
    </cfRule>
  </conditionalFormatting>
  <conditionalFormatting sqref="H15">
    <cfRule type="cellIs" dxfId="16" priority="14" operator="equal">
      <formula>"N/A"</formula>
    </cfRule>
  </conditionalFormatting>
  <conditionalFormatting sqref="H15">
    <cfRule type="cellIs" dxfId="15" priority="13" operator="equal">
      <formula>"N/A"</formula>
    </cfRule>
  </conditionalFormatting>
  <conditionalFormatting sqref="J15:N15">
    <cfRule type="cellIs" dxfId="14" priority="12" operator="equal">
      <formula>"N/A"</formula>
    </cfRule>
  </conditionalFormatting>
  <conditionalFormatting sqref="J12:N12">
    <cfRule type="cellIs" dxfId="13" priority="11" operator="equal">
      <formula>""</formula>
    </cfRule>
  </conditionalFormatting>
  <conditionalFormatting sqref="L11:O11">
    <cfRule type="cellIs" dxfId="12" priority="10" operator="equal">
      <formula>""</formula>
    </cfRule>
  </conditionalFormatting>
  <conditionalFormatting sqref="L10:O10">
    <cfRule type="cellIs" dxfId="11" priority="9" operator="equal">
      <formula>""</formula>
    </cfRule>
  </conditionalFormatting>
  <conditionalFormatting sqref="N7:O9">
    <cfRule type="cellIs" dxfId="10" priority="8" operator="equal">
      <formula>""</formula>
    </cfRule>
  </conditionalFormatting>
  <conditionalFormatting sqref="P8">
    <cfRule type="cellIs" dxfId="9" priority="7" operator="equal">
      <formula>""</formula>
    </cfRule>
  </conditionalFormatting>
  <conditionalFormatting sqref="P9">
    <cfRule type="cellIs" dxfId="8" priority="6" operator="equal">
      <formula>""</formula>
    </cfRule>
  </conditionalFormatting>
  <conditionalFormatting sqref="L7:M9">
    <cfRule type="cellIs" dxfId="7" priority="5" operator="equal">
      <formula>""</formula>
    </cfRule>
  </conditionalFormatting>
  <conditionalFormatting sqref="J11:K11">
    <cfRule type="cellIs" dxfId="6" priority="4" operator="equal">
      <formula>""</formula>
    </cfRule>
  </conditionalFormatting>
  <conditionalFormatting sqref="J10:K10">
    <cfRule type="cellIs" dxfId="5" priority="3" operator="equal">
      <formula>""</formula>
    </cfRule>
  </conditionalFormatting>
  <conditionalFormatting sqref="J7:K9">
    <cfRule type="cellIs" dxfId="4" priority="2" operator="equal">
      <formula>""</formula>
    </cfRule>
  </conditionalFormatting>
  <conditionalFormatting sqref="F6">
    <cfRule type="cellIs" dxfId="3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7" t="s">
        <v>129</v>
      </c>
      <c r="E1" s="887"/>
      <c r="F1" s="887"/>
      <c r="G1" s="887"/>
      <c r="H1" s="887"/>
      <c r="I1" s="887"/>
      <c r="J1" s="887"/>
      <c r="K1" s="887"/>
      <c r="L1" s="887"/>
      <c r="M1" s="887"/>
      <c r="N1" s="887"/>
    </row>
    <row r="2" spans="1:14" ht="15" customHeight="1" thickBot="1" x14ac:dyDescent="0.3"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</row>
    <row r="3" spans="1:14" ht="15" customHeight="1" thickBot="1" x14ac:dyDescent="0.3">
      <c r="A3" s="354" t="s">
        <v>109</v>
      </c>
      <c r="B3" s="355" t="s">
        <v>130</v>
      </c>
      <c r="C3" s="356" t="s">
        <v>131</v>
      </c>
    </row>
    <row r="4" spans="1:14" x14ac:dyDescent="0.25">
      <c r="A4" s="357">
        <v>7</v>
      </c>
      <c r="B4" s="357">
        <v>98.538300000000007</v>
      </c>
      <c r="C4" s="357">
        <v>98.338300000000004</v>
      </c>
    </row>
    <row r="5" spans="1:14" x14ac:dyDescent="0.25">
      <c r="A5" s="358">
        <v>7.125</v>
      </c>
      <c r="B5" s="358">
        <v>98.913300000000007</v>
      </c>
      <c r="C5" s="358">
        <v>98.713300000000004</v>
      </c>
    </row>
    <row r="6" spans="1:14" x14ac:dyDescent="0.25">
      <c r="A6" s="357">
        <v>7.25</v>
      </c>
      <c r="B6" s="357">
        <v>99.288300000000007</v>
      </c>
      <c r="C6" s="357">
        <v>99.088300000000004</v>
      </c>
    </row>
    <row r="7" spans="1:14" x14ac:dyDescent="0.25">
      <c r="A7" s="358">
        <v>7.375</v>
      </c>
      <c r="B7" s="358">
        <v>99.600800000000007</v>
      </c>
      <c r="C7" s="358">
        <v>99.400800000000004</v>
      </c>
    </row>
    <row r="8" spans="1:14" x14ac:dyDescent="0.25">
      <c r="A8" s="357">
        <v>7.5</v>
      </c>
      <c r="B8" s="357">
        <v>99.913300000000007</v>
      </c>
      <c r="C8" s="357">
        <v>99.713300000000004</v>
      </c>
    </row>
    <row r="9" spans="1:14" x14ac:dyDescent="0.25">
      <c r="A9" s="358">
        <v>7.625</v>
      </c>
      <c r="B9" s="358">
        <v>100.22580000000001</v>
      </c>
      <c r="C9" s="358">
        <v>100.0258</v>
      </c>
    </row>
    <row r="10" spans="1:14" x14ac:dyDescent="0.25">
      <c r="A10" s="357">
        <v>7.75</v>
      </c>
      <c r="B10" s="357">
        <v>100.53830000000001</v>
      </c>
      <c r="C10" s="357">
        <v>100.3383</v>
      </c>
    </row>
    <row r="11" spans="1:14" x14ac:dyDescent="0.25">
      <c r="A11" s="358">
        <v>7.875</v>
      </c>
      <c r="B11" s="358">
        <v>100.81950000000001</v>
      </c>
      <c r="C11" s="358">
        <v>100.6195</v>
      </c>
    </row>
    <row r="12" spans="1:14" x14ac:dyDescent="0.25">
      <c r="A12" s="357">
        <v>8</v>
      </c>
      <c r="B12" s="357">
        <v>101.10080000000001</v>
      </c>
      <c r="C12" s="357">
        <v>100.9008</v>
      </c>
    </row>
    <row r="13" spans="1:14" x14ac:dyDescent="0.25">
      <c r="A13" s="358">
        <v>8.125</v>
      </c>
      <c r="B13" s="358">
        <v>101.38200000000001</v>
      </c>
      <c r="C13" s="358">
        <v>101.182</v>
      </c>
    </row>
    <row r="14" spans="1:14" x14ac:dyDescent="0.25">
      <c r="A14" s="357">
        <v>8.25</v>
      </c>
      <c r="B14" s="357">
        <v>101.66330000000001</v>
      </c>
      <c r="C14" s="357">
        <v>101.4633</v>
      </c>
    </row>
    <row r="15" spans="1:14" x14ac:dyDescent="0.25">
      <c r="A15" s="358">
        <v>8.375</v>
      </c>
      <c r="B15" s="358">
        <v>101.94450000000001</v>
      </c>
      <c r="C15" s="358">
        <v>101.7445</v>
      </c>
    </row>
    <row r="16" spans="1:14" x14ac:dyDescent="0.25">
      <c r="A16" s="357">
        <v>8.5</v>
      </c>
      <c r="B16" s="357">
        <v>102.22580000000001</v>
      </c>
      <c r="C16" s="357">
        <v>102.0258</v>
      </c>
    </row>
    <row r="17" spans="1:5" x14ac:dyDescent="0.25">
      <c r="A17" s="358">
        <v>8.625</v>
      </c>
      <c r="B17" s="358">
        <v>102.50700000000001</v>
      </c>
      <c r="C17" s="358">
        <v>102.307</v>
      </c>
    </row>
    <row r="18" spans="1:5" x14ac:dyDescent="0.25">
      <c r="A18" s="357">
        <v>8.75</v>
      </c>
      <c r="B18" s="357">
        <v>102.75700000000001</v>
      </c>
      <c r="C18" s="357">
        <v>102.557</v>
      </c>
    </row>
    <row r="19" spans="1:5" x14ac:dyDescent="0.25">
      <c r="A19" s="358">
        <v>8.875</v>
      </c>
      <c r="B19" s="358">
        <v>103.00700000000001</v>
      </c>
      <c r="C19" s="358">
        <v>102.807</v>
      </c>
    </row>
    <row r="20" spans="1:5" x14ac:dyDescent="0.25">
      <c r="A20" s="357">
        <v>9</v>
      </c>
      <c r="B20" s="357">
        <v>103.25700000000001</v>
      </c>
      <c r="C20" s="357">
        <v>103.057</v>
      </c>
    </row>
    <row r="21" spans="1:5" x14ac:dyDescent="0.25">
      <c r="A21" s="358">
        <v>9.125</v>
      </c>
      <c r="B21" s="358">
        <v>103.50700000000001</v>
      </c>
      <c r="C21" s="358">
        <v>103.307</v>
      </c>
    </row>
    <row r="22" spans="1:5" x14ac:dyDescent="0.25">
      <c r="A22" s="357">
        <v>9.25</v>
      </c>
      <c r="B22" s="357">
        <v>103.75700000000001</v>
      </c>
      <c r="C22" s="357">
        <v>103.557</v>
      </c>
    </row>
    <row r="23" spans="1:5" x14ac:dyDescent="0.25">
      <c r="A23" s="358">
        <v>9.375</v>
      </c>
      <c r="B23" s="358">
        <v>104.00700000000001</v>
      </c>
      <c r="C23" s="358">
        <v>103.807</v>
      </c>
    </row>
    <row r="24" spans="1:5" x14ac:dyDescent="0.25">
      <c r="A24" s="357">
        <v>9.5</v>
      </c>
      <c r="B24" s="357">
        <v>104.25700000000001</v>
      </c>
      <c r="C24" s="357">
        <v>104.057</v>
      </c>
    </row>
    <row r="25" spans="1:5" x14ac:dyDescent="0.25">
      <c r="A25" s="358">
        <v>9.625</v>
      </c>
      <c r="B25" s="358">
        <v>104.50700000000001</v>
      </c>
      <c r="C25" s="358">
        <v>104.307</v>
      </c>
    </row>
    <row r="26" spans="1:5" x14ac:dyDescent="0.25">
      <c r="A26" s="357">
        <v>9.75</v>
      </c>
      <c r="B26" s="357">
        <v>104.75700000000001</v>
      </c>
      <c r="C26" s="357">
        <v>104.557</v>
      </c>
    </row>
    <row r="27" spans="1:5" x14ac:dyDescent="0.25">
      <c r="A27" s="358">
        <v>9.875</v>
      </c>
      <c r="B27" s="358">
        <v>105.00700000000001</v>
      </c>
      <c r="C27" s="358">
        <v>104.807</v>
      </c>
    </row>
    <row r="28" spans="1:5" x14ac:dyDescent="0.25">
      <c r="A28" s="357">
        <v>10</v>
      </c>
      <c r="B28" s="357">
        <v>105.25700000000001</v>
      </c>
      <c r="C28" s="357">
        <v>105.057</v>
      </c>
    </row>
    <row r="29" spans="1:5" x14ac:dyDescent="0.25">
      <c r="A29" s="358">
        <v>10.125</v>
      </c>
      <c r="B29" s="358">
        <v>105.50700000000001</v>
      </c>
      <c r="C29" s="358">
        <v>105.307</v>
      </c>
    </row>
    <row r="30" spans="1:5" x14ac:dyDescent="0.25">
      <c r="A30" s="357">
        <v>10.25</v>
      </c>
      <c r="B30" s="357">
        <v>105.75700000000001</v>
      </c>
      <c r="C30" s="357">
        <v>105.557</v>
      </c>
    </row>
    <row r="31" spans="1:5" x14ac:dyDescent="0.25">
      <c r="A31" s="358">
        <v>10.375</v>
      </c>
      <c r="B31" s="358">
        <v>106.00700000000001</v>
      </c>
      <c r="C31" s="358">
        <v>105.807</v>
      </c>
    </row>
    <row r="32" spans="1:5" x14ac:dyDescent="0.25">
      <c r="A32" s="357">
        <v>10.5</v>
      </c>
      <c r="B32" s="357">
        <v>106.25700000000001</v>
      </c>
      <c r="C32" s="357">
        <v>106.057</v>
      </c>
      <c r="E32" s="246"/>
    </row>
    <row r="33" spans="1:3" x14ac:dyDescent="0.25">
      <c r="A33" s="358">
        <v>10.625</v>
      </c>
      <c r="B33" s="358">
        <v>106.50700000000001</v>
      </c>
      <c r="C33" s="358">
        <v>106.307</v>
      </c>
    </row>
    <row r="34" spans="1:3" x14ac:dyDescent="0.25">
      <c r="A34" s="357">
        <v>10.75</v>
      </c>
      <c r="B34" s="357">
        <v>106.75700000000001</v>
      </c>
      <c r="C34" s="357">
        <v>106.557</v>
      </c>
    </row>
    <row r="35" spans="1:3" x14ac:dyDescent="0.25">
      <c r="A35" s="358">
        <v>10.875</v>
      </c>
      <c r="B35" s="358">
        <v>107.00700000000001</v>
      </c>
      <c r="C35" s="358">
        <v>106.807</v>
      </c>
    </row>
    <row r="36" spans="1:3" x14ac:dyDescent="0.25">
      <c r="A36" s="357">
        <v>11</v>
      </c>
      <c r="B36" s="357">
        <v>107.25700000000001</v>
      </c>
      <c r="C36" s="357">
        <v>107.057</v>
      </c>
    </row>
    <row r="37" spans="1:3" x14ac:dyDescent="0.25">
      <c r="A37" s="358">
        <v>11.125</v>
      </c>
      <c r="B37" s="358">
        <v>107.50700000000001</v>
      </c>
      <c r="C37" s="358">
        <v>107.307</v>
      </c>
    </row>
    <row r="38" spans="1:3" x14ac:dyDescent="0.25">
      <c r="A38" s="357">
        <v>11.25</v>
      </c>
      <c r="B38" s="357">
        <v>107.75700000000001</v>
      </c>
      <c r="C38" s="357">
        <v>107.557</v>
      </c>
    </row>
    <row r="39" spans="1:3" x14ac:dyDescent="0.25">
      <c r="A39" s="358">
        <v>11.375</v>
      </c>
      <c r="B39" s="358">
        <v>108.00700000000001</v>
      </c>
      <c r="C39" s="358">
        <v>107.807</v>
      </c>
    </row>
    <row r="40" spans="1:3" x14ac:dyDescent="0.25">
      <c r="A40" s="357">
        <v>11.5</v>
      </c>
      <c r="B40" s="357">
        <v>108.25700000000001</v>
      </c>
      <c r="C40" s="357">
        <v>108.057</v>
      </c>
    </row>
    <row r="41" spans="1:3" x14ac:dyDescent="0.25">
      <c r="A41" s="358">
        <v>11.375</v>
      </c>
      <c r="B41" s="358">
        <v>107.98699999999999</v>
      </c>
      <c r="C41" s="358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L29" sqref="L29"/>
    </sheetView>
  </sheetViews>
  <sheetFormatPr defaultColWidth="8.85546875" defaultRowHeight="18.75" x14ac:dyDescent="0.3"/>
  <cols>
    <col min="1" max="1" width="3.140625" style="211" customWidth="1"/>
    <col min="2" max="2" width="17.140625" style="211" customWidth="1"/>
    <col min="3" max="3" width="16.28515625" style="211" customWidth="1"/>
    <col min="4" max="4" width="12.42578125" style="211" customWidth="1"/>
    <col min="5" max="5" width="23.42578125" style="211" customWidth="1"/>
    <col min="6" max="6" width="22.7109375" style="211" customWidth="1"/>
    <col min="7" max="9" width="9" style="211" bestFit="1" customWidth="1"/>
    <col min="10" max="12" width="9.7109375" style="211" bestFit="1" customWidth="1"/>
    <col min="13" max="13" width="5.7109375" style="211" customWidth="1"/>
    <col min="14" max="18" width="10.7109375" style="211" customWidth="1"/>
    <col min="19" max="16384" width="8.85546875" style="211"/>
  </cols>
  <sheetData>
    <row r="1" spans="2:18" ht="19.5" thickBot="1" x14ac:dyDescent="0.35"/>
    <row r="2" spans="2:18" ht="15" customHeight="1" thickBot="1" x14ac:dyDescent="0.35">
      <c r="B2" s="705" t="s">
        <v>287</v>
      </c>
      <c r="C2" s="904"/>
      <c r="E2" s="488" t="s">
        <v>201</v>
      </c>
      <c r="F2" s="489"/>
      <c r="G2" s="489"/>
      <c r="H2" s="489"/>
      <c r="I2" s="489"/>
      <c r="J2" s="489"/>
      <c r="K2" s="489"/>
      <c r="L2" s="490"/>
      <c r="M2" s="212"/>
      <c r="N2" s="908" t="s">
        <v>202</v>
      </c>
      <c r="O2" s="909"/>
      <c r="P2" s="909"/>
      <c r="Q2" s="909"/>
      <c r="R2" s="910"/>
    </row>
    <row r="3" spans="2:18" ht="15" customHeight="1" thickBot="1" x14ac:dyDescent="0.35">
      <c r="B3" s="707"/>
      <c r="C3" s="905"/>
      <c r="E3" s="906"/>
      <c r="F3" s="704"/>
      <c r="G3" s="704"/>
      <c r="H3" s="704"/>
      <c r="I3" s="704"/>
      <c r="J3" s="704"/>
      <c r="K3" s="704"/>
      <c r="L3" s="907"/>
      <c r="M3" s="212"/>
      <c r="N3" s="911" t="s">
        <v>203</v>
      </c>
      <c r="O3" s="912"/>
      <c r="P3" s="913"/>
      <c r="Q3" s="914">
        <v>101</v>
      </c>
      <c r="R3" s="915"/>
    </row>
    <row r="4" spans="2:18" ht="15.6" customHeight="1" thickBot="1" x14ac:dyDescent="0.35">
      <c r="B4" s="12" t="s">
        <v>93</v>
      </c>
      <c r="C4" s="213">
        <f>'Flex Select Prime Pricer'!H3</f>
        <v>45231</v>
      </c>
      <c r="D4" s="214"/>
      <c r="E4" s="215"/>
      <c r="F4" s="216"/>
      <c r="G4" s="216"/>
      <c r="H4" s="216"/>
      <c r="I4" s="216"/>
      <c r="J4" s="216"/>
      <c r="K4" s="216"/>
      <c r="L4" s="217"/>
      <c r="M4" s="212"/>
      <c r="N4" s="900" t="s">
        <v>204</v>
      </c>
      <c r="O4" s="901"/>
      <c r="P4" s="901"/>
      <c r="Q4" s="902" t="s">
        <v>205</v>
      </c>
      <c r="R4" s="903"/>
    </row>
    <row r="5" spans="2:18" ht="19.5" thickBot="1" x14ac:dyDescent="0.35">
      <c r="B5" s="891" t="s">
        <v>35</v>
      </c>
      <c r="C5" s="891"/>
      <c r="E5" s="892" t="s">
        <v>0</v>
      </c>
      <c r="F5" s="893"/>
      <c r="G5" s="893"/>
      <c r="H5" s="893"/>
      <c r="I5" s="893"/>
      <c r="J5" s="893"/>
      <c r="K5" s="893"/>
      <c r="L5" s="894"/>
      <c r="N5" s="895">
        <v>2.5000000000000001E-3</v>
      </c>
      <c r="O5" s="896"/>
      <c r="P5" s="897"/>
      <c r="Q5" s="898">
        <v>5.0000000000000001E-3</v>
      </c>
      <c r="R5" s="899"/>
    </row>
    <row r="6" spans="2:18" ht="15.75" customHeight="1" thickBot="1" x14ac:dyDescent="0.35">
      <c r="B6" s="218" t="s">
        <v>1</v>
      </c>
      <c r="C6" s="218" t="s">
        <v>3</v>
      </c>
      <c r="E6" s="218" t="s">
        <v>4</v>
      </c>
      <c r="F6" s="219" t="s">
        <v>206</v>
      </c>
      <c r="G6" s="220" t="s">
        <v>207</v>
      </c>
      <c r="H6" s="221">
        <v>0.65</v>
      </c>
      <c r="I6" s="220">
        <v>0.70000000000000018</v>
      </c>
      <c r="J6" s="221">
        <v>0.75000000000000022</v>
      </c>
      <c r="K6" s="220">
        <v>0.80000000000000027</v>
      </c>
      <c r="L6" s="221">
        <v>0.85</v>
      </c>
      <c r="N6" s="895">
        <v>5.0000000000000001E-3</v>
      </c>
      <c r="O6" s="896"/>
      <c r="P6" s="897"/>
      <c r="Q6" s="898">
        <v>0.01</v>
      </c>
      <c r="R6" s="899"/>
    </row>
    <row r="7" spans="2:18" ht="15" customHeight="1" thickBot="1" x14ac:dyDescent="0.35">
      <c r="B7" s="222">
        <f>'Flex SP 2nd Liens Pricer'!A14</f>
        <v>8.75</v>
      </c>
      <c r="C7" s="362">
        <f>'Flex SP 2nd Liens Pricer'!C14-1.725</f>
        <v>97.775000000000006</v>
      </c>
      <c r="D7" s="223"/>
      <c r="E7" s="641" t="s">
        <v>5</v>
      </c>
      <c r="F7" s="16" t="s">
        <v>6</v>
      </c>
      <c r="G7" s="117">
        <v>0.625</v>
      </c>
      <c r="H7" s="117">
        <v>0</v>
      </c>
      <c r="I7" s="117">
        <v>-1.5</v>
      </c>
      <c r="J7" s="117">
        <v>-1.7749999999999999</v>
      </c>
      <c r="K7" s="117">
        <v>-3.625</v>
      </c>
      <c r="L7" s="147">
        <v>-5.25</v>
      </c>
      <c r="N7" s="925" t="s">
        <v>208</v>
      </c>
      <c r="O7" s="708"/>
      <c r="P7" s="708"/>
      <c r="Q7" s="708"/>
      <c r="R7" s="905"/>
    </row>
    <row r="8" spans="2:18" ht="15" customHeight="1" thickBot="1" x14ac:dyDescent="0.35">
      <c r="B8" s="222">
        <f>B7+0.125</f>
        <v>8.875</v>
      </c>
      <c r="C8" s="362">
        <f>'Flex SP 2nd Liens Pricer'!C15-1.725</f>
        <v>98.15</v>
      </c>
      <c r="D8" s="223"/>
      <c r="E8" s="642"/>
      <c r="F8" s="16" t="s">
        <v>7</v>
      </c>
      <c r="G8" s="117">
        <v>0.375</v>
      </c>
      <c r="H8" s="117">
        <v>0.25</v>
      </c>
      <c r="I8" s="117">
        <v>-1.5</v>
      </c>
      <c r="J8" s="117">
        <v>-2.25</v>
      </c>
      <c r="K8" s="117">
        <v>-4.125</v>
      </c>
      <c r="L8" s="147">
        <v>-6.75</v>
      </c>
      <c r="N8" s="926" t="s">
        <v>69</v>
      </c>
      <c r="O8" s="927"/>
      <c r="P8" s="927"/>
      <c r="Q8" s="927"/>
      <c r="R8" s="928"/>
    </row>
    <row r="9" spans="2:18" ht="15" customHeight="1" thickBot="1" x14ac:dyDescent="0.35">
      <c r="B9" s="222">
        <f t="shared" ref="B9:B41" si="0">B8+0.125</f>
        <v>9</v>
      </c>
      <c r="C9" s="362">
        <f>'Flex SP 2nd Liens Pricer'!C16-1.725</f>
        <v>98.525000000000006</v>
      </c>
      <c r="D9" s="223"/>
      <c r="E9" s="642"/>
      <c r="F9" s="208" t="s">
        <v>8</v>
      </c>
      <c r="G9" s="117">
        <v>0.125</v>
      </c>
      <c r="H9" s="117">
        <v>-0.5</v>
      </c>
      <c r="I9" s="117">
        <v>-2.25</v>
      </c>
      <c r="J9" s="117">
        <v>-3.5</v>
      </c>
      <c r="K9" s="117">
        <v>-5.125</v>
      </c>
      <c r="L9" s="224"/>
      <c r="N9" s="889" t="s">
        <v>70</v>
      </c>
      <c r="O9" s="916"/>
      <c r="P9" s="890"/>
      <c r="Q9" s="929">
        <v>0.125</v>
      </c>
      <c r="R9" s="930"/>
    </row>
    <row r="10" spans="2:18" ht="15" customHeight="1" thickBot="1" x14ac:dyDescent="0.35">
      <c r="B10" s="222">
        <f t="shared" si="0"/>
        <v>9.125</v>
      </c>
      <c r="C10" s="362">
        <f>'Flex SP 2nd Liens Pricer'!C17-1.725</f>
        <v>98.9</v>
      </c>
      <c r="D10" s="223"/>
      <c r="E10" s="642"/>
      <c r="F10" s="16" t="s">
        <v>9</v>
      </c>
      <c r="G10" s="117">
        <v>-0.875</v>
      </c>
      <c r="H10" s="117">
        <v>-1.5</v>
      </c>
      <c r="I10" s="117">
        <v>-3.25</v>
      </c>
      <c r="J10" s="117">
        <v>-4.75</v>
      </c>
      <c r="K10" s="117">
        <v>-5.875</v>
      </c>
      <c r="L10" s="224"/>
      <c r="N10" s="889" t="s">
        <v>71</v>
      </c>
      <c r="O10" s="916"/>
      <c r="P10" s="890"/>
      <c r="Q10" s="889">
        <v>0</v>
      </c>
      <c r="R10" s="890"/>
    </row>
    <row r="11" spans="2:18" ht="15" customHeight="1" thickBot="1" x14ac:dyDescent="0.35">
      <c r="B11" s="222">
        <f t="shared" si="0"/>
        <v>9.25</v>
      </c>
      <c r="C11" s="362">
        <f>'Flex SP 2nd Liens Pricer'!C18-1.725</f>
        <v>99.275000000000006</v>
      </c>
      <c r="D11" s="223"/>
      <c r="E11" s="643"/>
      <c r="F11" s="225" t="s">
        <v>10</v>
      </c>
      <c r="G11" s="226">
        <v>-2.125</v>
      </c>
      <c r="H11" s="226">
        <v>-2.5</v>
      </c>
      <c r="I11" s="226">
        <v>-4</v>
      </c>
      <c r="J11" s="226">
        <v>-5.75</v>
      </c>
      <c r="K11" s="226">
        <v>-7.125</v>
      </c>
      <c r="L11" s="227"/>
      <c r="N11" s="889" t="s">
        <v>92</v>
      </c>
      <c r="O11" s="916"/>
      <c r="P11" s="890"/>
      <c r="Q11" s="889" t="s">
        <v>103</v>
      </c>
      <c r="R11" s="890"/>
    </row>
    <row r="12" spans="2:18" ht="15" customHeight="1" thickBot="1" x14ac:dyDescent="0.35">
      <c r="B12" s="222">
        <f t="shared" si="0"/>
        <v>9.375</v>
      </c>
      <c r="C12" s="362">
        <f>'Flex SP 2nd Liens Pricer'!C19-1.725</f>
        <v>99.525000000000006</v>
      </c>
      <c r="D12" s="223"/>
      <c r="E12" s="922" t="s">
        <v>13</v>
      </c>
      <c r="F12" s="891"/>
      <c r="G12" s="891"/>
      <c r="H12" s="891"/>
      <c r="I12" s="891"/>
      <c r="J12" s="891"/>
      <c r="K12" s="891"/>
      <c r="L12" s="923"/>
      <c r="N12" s="686" t="s">
        <v>209</v>
      </c>
      <c r="O12" s="687"/>
      <c r="P12" s="687"/>
      <c r="Q12" s="687"/>
      <c r="R12" s="924"/>
    </row>
    <row r="13" spans="2:18" ht="15" customHeight="1" thickBot="1" x14ac:dyDescent="0.35">
      <c r="B13" s="222">
        <f t="shared" si="0"/>
        <v>9.5</v>
      </c>
      <c r="C13" s="362">
        <f>'Flex SP 2nd Liens Pricer'!C20-1.725</f>
        <v>99.775000000000006</v>
      </c>
      <c r="D13" s="223"/>
      <c r="E13" s="228"/>
      <c r="F13" s="219" t="s">
        <v>206</v>
      </c>
      <c r="G13" s="221">
        <v>0.60000000000000009</v>
      </c>
      <c r="H13" s="220">
        <v>0.65000000000000013</v>
      </c>
      <c r="I13" s="221">
        <v>0.70000000000000018</v>
      </c>
      <c r="J13" s="221">
        <v>0.75000000000000022</v>
      </c>
      <c r="K13" s="220">
        <v>0.80000000000000027</v>
      </c>
      <c r="L13" s="221">
        <v>0.85</v>
      </c>
      <c r="N13" s="686" t="s">
        <v>210</v>
      </c>
      <c r="O13" s="687"/>
      <c r="P13" s="687"/>
      <c r="Q13" s="687"/>
      <c r="R13" s="924"/>
    </row>
    <row r="14" spans="2:18" ht="15" customHeight="1" thickBot="1" x14ac:dyDescent="0.35">
      <c r="B14" s="222">
        <f t="shared" si="0"/>
        <v>9.625</v>
      </c>
      <c r="C14" s="362">
        <f>'Flex SP 2nd Liens Pricer'!C21-1.725</f>
        <v>100.02500000000001</v>
      </c>
      <c r="D14" s="223"/>
      <c r="E14" s="920" t="s">
        <v>211</v>
      </c>
      <c r="F14" s="921"/>
      <c r="G14" s="117">
        <v>0.125</v>
      </c>
      <c r="H14" s="117">
        <v>0.125</v>
      </c>
      <c r="I14" s="117">
        <v>0.125</v>
      </c>
      <c r="J14" s="117">
        <v>0.125</v>
      </c>
      <c r="K14" s="117">
        <v>0.125</v>
      </c>
      <c r="L14" s="117">
        <v>0.125</v>
      </c>
      <c r="N14" s="917" t="s">
        <v>72</v>
      </c>
      <c r="O14" s="918"/>
      <c r="P14" s="918"/>
      <c r="Q14" s="918"/>
      <c r="R14" s="919"/>
    </row>
    <row r="15" spans="2:18" ht="15" customHeight="1" thickBot="1" x14ac:dyDescent="0.35">
      <c r="B15" s="222">
        <f t="shared" si="0"/>
        <v>9.75</v>
      </c>
      <c r="C15" s="362">
        <f>'Flex SP 2nd Liens Pricer'!C22-1.725</f>
        <v>100.27500000000001</v>
      </c>
      <c r="D15" s="223"/>
      <c r="E15" s="920" t="s">
        <v>212</v>
      </c>
      <c r="F15" s="921"/>
      <c r="G15" s="117">
        <v>-0.25</v>
      </c>
      <c r="H15" s="117">
        <v>-0.25</v>
      </c>
      <c r="I15" s="117">
        <v>-0.375</v>
      </c>
      <c r="J15" s="117">
        <v>-0.375</v>
      </c>
      <c r="K15" s="117">
        <v>-0.5</v>
      </c>
      <c r="L15" s="117">
        <v>-0.5</v>
      </c>
      <c r="N15" s="686" t="s">
        <v>104</v>
      </c>
      <c r="O15" s="687"/>
      <c r="P15" s="688"/>
      <c r="Q15" s="725">
        <v>-0.25</v>
      </c>
      <c r="R15" s="727"/>
    </row>
    <row r="16" spans="2:18" ht="15" customHeight="1" thickBot="1" x14ac:dyDescent="0.35">
      <c r="B16" s="222">
        <f t="shared" si="0"/>
        <v>9.875</v>
      </c>
      <c r="C16" s="362">
        <f>'Flex SP 2nd Liens Pricer'!C23-1.725</f>
        <v>100.52500000000001</v>
      </c>
      <c r="D16" s="223"/>
      <c r="E16" s="920" t="s">
        <v>213</v>
      </c>
      <c r="F16" s="921"/>
      <c r="G16" s="117">
        <v>-0.125</v>
      </c>
      <c r="H16" s="117">
        <v>-0.125</v>
      </c>
      <c r="I16" s="117">
        <v>-0.25</v>
      </c>
      <c r="J16" s="117">
        <v>-0.5</v>
      </c>
      <c r="K16" s="117">
        <v>-0.5</v>
      </c>
      <c r="L16" s="117">
        <v>-0.625</v>
      </c>
      <c r="N16" s="686" t="s">
        <v>70</v>
      </c>
      <c r="O16" s="687"/>
      <c r="P16" s="688"/>
      <c r="Q16" s="725">
        <v>-0.375</v>
      </c>
      <c r="R16" s="727"/>
    </row>
    <row r="17" spans="2:18" ht="15" customHeight="1" thickBot="1" x14ac:dyDescent="0.35">
      <c r="B17" s="222">
        <f t="shared" si="0"/>
        <v>10</v>
      </c>
      <c r="C17" s="362">
        <f>'Flex SP 2nd Liens Pricer'!C24-1.725</f>
        <v>100.77500000000001</v>
      </c>
      <c r="D17" s="223"/>
      <c r="E17" s="920" t="s">
        <v>214</v>
      </c>
      <c r="F17" s="921"/>
      <c r="G17" s="117">
        <v>-0.625</v>
      </c>
      <c r="H17" s="117">
        <v>-0.625</v>
      </c>
      <c r="I17" s="117">
        <v>-1</v>
      </c>
      <c r="J17" s="117">
        <v>-1</v>
      </c>
      <c r="K17" s="117">
        <v>-1.25</v>
      </c>
      <c r="L17" s="117">
        <v>-1.25</v>
      </c>
      <c r="N17" s="686" t="s">
        <v>74</v>
      </c>
      <c r="O17" s="687"/>
      <c r="P17" s="688"/>
      <c r="Q17" s="725">
        <v>-0.25</v>
      </c>
      <c r="R17" s="727"/>
    </row>
    <row r="18" spans="2:18" ht="15" customHeight="1" thickBot="1" x14ac:dyDescent="0.35">
      <c r="B18" s="222">
        <f t="shared" si="0"/>
        <v>10.125</v>
      </c>
      <c r="C18" s="362">
        <f>'Flex SP 2nd Liens Pricer'!C25-1.725</f>
        <v>101.02500000000001</v>
      </c>
      <c r="D18" s="223"/>
      <c r="E18" s="920" t="s">
        <v>215</v>
      </c>
      <c r="F18" s="921"/>
      <c r="G18" s="117">
        <v>-0.5</v>
      </c>
      <c r="H18" s="117">
        <v>-0.5</v>
      </c>
      <c r="I18" s="117">
        <v>-0.5</v>
      </c>
      <c r="J18" s="117">
        <v>-0.5</v>
      </c>
      <c r="K18" s="117">
        <v>-0.5</v>
      </c>
      <c r="L18" s="117">
        <v>-0.5</v>
      </c>
      <c r="N18" s="713" t="s">
        <v>75</v>
      </c>
      <c r="O18" s="714"/>
      <c r="P18" s="714"/>
      <c r="Q18" s="714"/>
      <c r="R18" s="715"/>
    </row>
    <row r="19" spans="2:18" ht="15" customHeight="1" thickBot="1" x14ac:dyDescent="0.35">
      <c r="B19" s="222">
        <f t="shared" si="0"/>
        <v>10.25</v>
      </c>
      <c r="C19" s="362">
        <f>'Flex SP 2nd Liens Pricer'!C26-1.725</f>
        <v>101.27500000000001</v>
      </c>
      <c r="D19" s="223"/>
      <c r="E19" s="920" t="s">
        <v>216</v>
      </c>
      <c r="F19" s="921"/>
      <c r="G19" s="117">
        <v>-0.5</v>
      </c>
      <c r="H19" s="117">
        <v>-0.5</v>
      </c>
      <c r="I19" s="117">
        <v>-0.5</v>
      </c>
      <c r="J19" s="117">
        <v>-0.5</v>
      </c>
      <c r="K19" s="117">
        <v>-0.5</v>
      </c>
      <c r="L19" s="117">
        <v>-0.5</v>
      </c>
      <c r="N19" s="931" t="s">
        <v>217</v>
      </c>
      <c r="O19" s="932"/>
      <c r="P19" s="932"/>
      <c r="Q19" s="932"/>
      <c r="R19" s="933"/>
    </row>
    <row r="20" spans="2:18" ht="15" customHeight="1" thickBot="1" x14ac:dyDescent="0.35">
      <c r="B20" s="222">
        <f t="shared" si="0"/>
        <v>10.375</v>
      </c>
      <c r="C20" s="362">
        <f>'Flex SP 2nd Liens Pricer'!C27-1.725</f>
        <v>101.52500000000001</v>
      </c>
      <c r="D20" s="223"/>
      <c r="E20" s="920" t="s">
        <v>218</v>
      </c>
      <c r="F20" s="921"/>
      <c r="G20" s="117">
        <v>-0.25</v>
      </c>
      <c r="H20" s="117">
        <v>-0.25</v>
      </c>
      <c r="I20" s="117">
        <v>-0.25</v>
      </c>
      <c r="J20" s="117">
        <v>-0.25</v>
      </c>
      <c r="K20" s="117">
        <v>-0.25</v>
      </c>
      <c r="L20" s="117">
        <v>-0.25</v>
      </c>
      <c r="N20" s="934" t="s">
        <v>288</v>
      </c>
      <c r="O20" s="935"/>
      <c r="P20" s="935"/>
      <c r="Q20" s="935"/>
      <c r="R20" s="936"/>
    </row>
    <row r="21" spans="2:18" ht="15" customHeight="1" thickBot="1" x14ac:dyDescent="0.35">
      <c r="B21" s="222">
        <f t="shared" si="0"/>
        <v>10.5</v>
      </c>
      <c r="C21" s="362">
        <f>'Flex SP 2nd Liens Pricer'!C28-1.725</f>
        <v>101.77500000000001</v>
      </c>
      <c r="D21" s="223"/>
      <c r="E21" s="920" t="s">
        <v>219</v>
      </c>
      <c r="F21" s="921"/>
      <c r="G21" s="117">
        <v>-0.25</v>
      </c>
      <c r="H21" s="117">
        <v>-0.25</v>
      </c>
      <c r="I21" s="117">
        <v>-0.25</v>
      </c>
      <c r="J21" s="117">
        <v>-0.25</v>
      </c>
      <c r="K21" s="117">
        <v>-0.375</v>
      </c>
      <c r="L21" s="117">
        <v>-0.375</v>
      </c>
      <c r="N21" s="937"/>
      <c r="O21" s="938"/>
      <c r="P21" s="938"/>
      <c r="Q21" s="938"/>
      <c r="R21" s="939"/>
    </row>
    <row r="22" spans="2:18" ht="15" customHeight="1" thickBot="1" x14ac:dyDescent="0.35">
      <c r="B22" s="222">
        <f t="shared" si="0"/>
        <v>10.625</v>
      </c>
      <c r="C22" s="362">
        <f>'Flex SP 2nd Liens Pricer'!C29-1.725</f>
        <v>102.02500000000001</v>
      </c>
      <c r="D22" s="223"/>
      <c r="E22" s="920" t="s">
        <v>220</v>
      </c>
      <c r="F22" s="921"/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N22" s="931" t="s">
        <v>221</v>
      </c>
      <c r="O22" s="932"/>
      <c r="P22" s="932"/>
      <c r="Q22" s="932"/>
      <c r="R22" s="933"/>
    </row>
    <row r="23" spans="2:18" ht="15" customHeight="1" thickBot="1" x14ac:dyDescent="0.35">
      <c r="B23" s="222">
        <f t="shared" si="0"/>
        <v>10.75</v>
      </c>
      <c r="C23" s="362">
        <f>'Flex SP 2nd Liens Pricer'!C30-1.725</f>
        <v>102.27500000000001</v>
      </c>
      <c r="D23" s="223"/>
      <c r="E23" s="920" t="s">
        <v>222</v>
      </c>
      <c r="F23" s="921"/>
      <c r="G23" s="117">
        <v>-0.25</v>
      </c>
      <c r="H23" s="117">
        <v>-0.25</v>
      </c>
      <c r="I23" s="117">
        <v>-0.25</v>
      </c>
      <c r="J23" s="117">
        <v>-0.25</v>
      </c>
      <c r="K23" s="117">
        <v>-0.25</v>
      </c>
      <c r="L23" s="117">
        <v>-0.25</v>
      </c>
      <c r="N23" s="934" t="s">
        <v>289</v>
      </c>
      <c r="O23" s="935"/>
      <c r="P23" s="935"/>
      <c r="Q23" s="935"/>
      <c r="R23" s="936"/>
    </row>
    <row r="24" spans="2:18" ht="15" customHeight="1" thickBot="1" x14ac:dyDescent="0.35">
      <c r="B24" s="222">
        <f t="shared" si="0"/>
        <v>10.875</v>
      </c>
      <c r="C24" s="362">
        <f>'Flex SP 2nd Liens Pricer'!C31-1.725</f>
        <v>102.52500000000001</v>
      </c>
      <c r="D24" s="223"/>
      <c r="E24" s="920" t="s">
        <v>223</v>
      </c>
      <c r="F24" s="921"/>
      <c r="G24" s="117">
        <v>-0.375</v>
      </c>
      <c r="H24" s="117">
        <v>-0.375</v>
      </c>
      <c r="I24" s="117">
        <v>-0.375</v>
      </c>
      <c r="J24" s="117">
        <v>-0.375</v>
      </c>
      <c r="K24" s="117">
        <v>-0.375</v>
      </c>
      <c r="L24" s="117">
        <v>-0.375</v>
      </c>
      <c r="N24" s="937" t="s">
        <v>224</v>
      </c>
      <c r="O24" s="938"/>
      <c r="P24" s="938"/>
      <c r="Q24" s="938"/>
      <c r="R24" s="939"/>
    </row>
    <row r="25" spans="2:18" ht="15" customHeight="1" thickBot="1" x14ac:dyDescent="0.35">
      <c r="B25" s="222">
        <f t="shared" si="0"/>
        <v>11</v>
      </c>
      <c r="C25" s="362">
        <f>'Flex SP 2nd Liens Pricer'!C32-1.725</f>
        <v>102.77500000000001</v>
      </c>
      <c r="D25" s="223"/>
      <c r="E25" s="920" t="s">
        <v>225</v>
      </c>
      <c r="F25" s="921"/>
      <c r="G25" s="117">
        <v>-0.5</v>
      </c>
      <c r="H25" s="117">
        <v>-0.5</v>
      </c>
      <c r="I25" s="117">
        <v>-0.5</v>
      </c>
      <c r="J25" s="117">
        <v>-0.5</v>
      </c>
      <c r="K25" s="117">
        <v>-0.5</v>
      </c>
      <c r="L25" s="117">
        <v>-0.5</v>
      </c>
      <c r="N25" s="931" t="s">
        <v>85</v>
      </c>
      <c r="O25" s="932"/>
      <c r="P25" s="932"/>
      <c r="Q25" s="932"/>
      <c r="R25" s="933"/>
    </row>
    <row r="26" spans="2:18" ht="19.5" thickBot="1" x14ac:dyDescent="0.35">
      <c r="B26" s="222">
        <f t="shared" si="0"/>
        <v>11.125</v>
      </c>
      <c r="C26" s="362">
        <f>'Flex SP 2nd Liens Pricer'!C33-1.725</f>
        <v>103.02500000000001</v>
      </c>
      <c r="D26" s="223"/>
      <c r="E26" s="229"/>
      <c r="F26" s="138"/>
      <c r="G26" s="230"/>
      <c r="H26" s="230"/>
      <c r="I26" s="230"/>
      <c r="J26" s="230"/>
      <c r="K26" s="230"/>
      <c r="L26" s="230"/>
      <c r="N26" s="660" t="s">
        <v>318</v>
      </c>
      <c r="O26" s="661"/>
      <c r="P26" s="661"/>
      <c r="Q26" s="661"/>
      <c r="R26" s="662"/>
    </row>
    <row r="27" spans="2:18" ht="15" customHeight="1" thickBot="1" x14ac:dyDescent="0.35">
      <c r="B27" s="222">
        <f t="shared" si="0"/>
        <v>11.25</v>
      </c>
      <c r="C27" s="362">
        <f>'Flex SP 2nd Liens Pricer'!C34-1.725</f>
        <v>103.27500000000001</v>
      </c>
      <c r="D27" s="223"/>
      <c r="E27" s="229"/>
      <c r="F27" s="138"/>
      <c r="G27" s="230"/>
      <c r="H27" s="230"/>
      <c r="I27" s="230"/>
      <c r="J27" s="230"/>
      <c r="K27" s="230"/>
      <c r="L27" s="230"/>
      <c r="N27" s="931" t="s">
        <v>226</v>
      </c>
      <c r="O27" s="932"/>
      <c r="P27" s="932"/>
      <c r="Q27" s="932"/>
      <c r="R27" s="933"/>
    </row>
    <row r="28" spans="2:18" ht="15" customHeight="1" thickBot="1" x14ac:dyDescent="0.35">
      <c r="B28" s="222">
        <f t="shared" si="0"/>
        <v>11.375</v>
      </c>
      <c r="C28" s="362">
        <f>'Flex SP 2nd Liens Pricer'!C35-1.725</f>
        <v>103.52500000000001</v>
      </c>
      <c r="D28" s="223"/>
      <c r="E28" s="229"/>
      <c r="F28" s="138"/>
      <c r="G28" s="230"/>
      <c r="H28" s="230"/>
      <c r="I28" s="230"/>
      <c r="J28" s="230"/>
      <c r="K28" s="230"/>
      <c r="L28" s="230"/>
      <c r="N28" s="660" t="s">
        <v>307</v>
      </c>
      <c r="O28" s="661"/>
      <c r="P28" s="661"/>
      <c r="Q28" s="661"/>
      <c r="R28" s="662"/>
    </row>
    <row r="29" spans="2:18" ht="15" customHeight="1" thickBot="1" x14ac:dyDescent="0.35">
      <c r="B29" s="222">
        <f t="shared" si="0"/>
        <v>11.5</v>
      </c>
      <c r="C29" s="362">
        <f>'Flex SP 2nd Liens Pricer'!C36-1.725</f>
        <v>103.77500000000001</v>
      </c>
      <c r="D29" s="223"/>
      <c r="E29" s="229"/>
      <c r="F29" s="138"/>
      <c r="G29" s="230"/>
      <c r="H29" s="230"/>
      <c r="I29" s="230"/>
      <c r="J29" s="230"/>
      <c r="K29" s="230"/>
      <c r="L29" s="230"/>
      <c r="N29" s="931" t="s">
        <v>227</v>
      </c>
      <c r="O29" s="932"/>
      <c r="P29" s="932"/>
      <c r="Q29" s="932"/>
      <c r="R29" s="933"/>
    </row>
    <row r="30" spans="2:18" ht="15" customHeight="1" thickBot="1" x14ac:dyDescent="0.35">
      <c r="B30" s="222">
        <f t="shared" si="0"/>
        <v>11.625</v>
      </c>
      <c r="C30" s="362">
        <f>'Flex SP 2nd Liens Pricer'!C37-1.725</f>
        <v>104.02500000000001</v>
      </c>
      <c r="D30" s="223"/>
      <c r="E30" s="229"/>
      <c r="F30" s="138"/>
      <c r="G30"/>
      <c r="H30" s="230"/>
      <c r="I30" s="230"/>
      <c r="J30" s="230"/>
      <c r="K30" s="230"/>
      <c r="L30" s="230"/>
      <c r="N30" s="660" t="s">
        <v>228</v>
      </c>
      <c r="O30" s="661"/>
      <c r="P30" s="661"/>
      <c r="Q30" s="661"/>
      <c r="R30" s="662"/>
    </row>
    <row r="31" spans="2:18" ht="19.5" thickBot="1" x14ac:dyDescent="0.35">
      <c r="B31" s="222">
        <f t="shared" si="0"/>
        <v>11.75</v>
      </c>
      <c r="C31" s="362">
        <f>'Flex SP 2nd Liens Pricer'!C38-1.725</f>
        <v>104.27500000000001</v>
      </c>
      <c r="D31" s="223"/>
      <c r="E31" s="229"/>
      <c r="F31" s="138"/>
      <c r="G31" s="230"/>
      <c r="H31" s="230"/>
      <c r="I31" s="230"/>
      <c r="J31" s="230"/>
      <c r="K31" s="230"/>
      <c r="L31" s="230"/>
      <c r="N31" s="931" t="s">
        <v>229</v>
      </c>
      <c r="O31" s="932"/>
      <c r="P31" s="932"/>
      <c r="Q31" s="932"/>
      <c r="R31" s="933"/>
    </row>
    <row r="32" spans="2:18" ht="15" customHeight="1" thickBot="1" x14ac:dyDescent="0.35">
      <c r="B32" s="222">
        <f t="shared" si="0"/>
        <v>11.875</v>
      </c>
      <c r="C32" s="362">
        <f>'Flex SP 2nd Liens Pricer'!C39-1.725</f>
        <v>104.52500000000001</v>
      </c>
      <c r="D32" s="223"/>
      <c r="E32" s="229"/>
      <c r="F32" s="138"/>
      <c r="G32" s="230"/>
      <c r="H32" s="230"/>
      <c r="I32" s="230"/>
      <c r="J32" s="230"/>
      <c r="K32" s="230"/>
      <c r="L32" s="230"/>
      <c r="N32" s="660" t="s">
        <v>230</v>
      </c>
      <c r="O32" s="661"/>
      <c r="P32" s="661"/>
      <c r="Q32" s="661"/>
      <c r="R32" s="662"/>
    </row>
    <row r="33" spans="2:18" ht="19.5" thickBot="1" x14ac:dyDescent="0.35">
      <c r="B33" s="222">
        <f t="shared" si="0"/>
        <v>12</v>
      </c>
      <c r="C33" s="362">
        <f>'Flex SP 2nd Liens Pricer'!C40-1.725</f>
        <v>104.77500000000001</v>
      </c>
      <c r="D33" s="223"/>
      <c r="E33" s="229"/>
      <c r="F33" s="138"/>
      <c r="G33" s="230"/>
      <c r="H33" s="230"/>
      <c r="I33" s="230"/>
      <c r="J33" s="230"/>
      <c r="K33" s="230"/>
      <c r="L33" s="230"/>
      <c r="N33" s="660" t="s">
        <v>231</v>
      </c>
      <c r="O33" s="661"/>
      <c r="P33" s="661"/>
      <c r="Q33" s="661"/>
      <c r="R33" s="662"/>
    </row>
    <row r="34" spans="2:18" ht="19.5" thickBot="1" x14ac:dyDescent="0.35">
      <c r="B34" s="222">
        <f t="shared" si="0"/>
        <v>12.125</v>
      </c>
      <c r="C34" s="362">
        <f>'Flex SP 2nd Liens Pricer'!C41-1.725</f>
        <v>105.02500000000001</v>
      </c>
      <c r="E34" s="229"/>
      <c r="F34" s="138"/>
      <c r="G34" s="230"/>
      <c r="H34" s="230"/>
      <c r="I34" s="230"/>
      <c r="J34" s="230"/>
      <c r="K34" s="230"/>
      <c r="L34" s="231"/>
      <c r="N34" s="660" t="s">
        <v>232</v>
      </c>
      <c r="O34" s="661"/>
      <c r="P34" s="661"/>
      <c r="Q34" s="661"/>
      <c r="R34" s="662"/>
    </row>
    <row r="35" spans="2:18" ht="15" customHeight="1" thickBot="1" x14ac:dyDescent="0.35">
      <c r="B35" s="222">
        <f t="shared" si="0"/>
        <v>12.25</v>
      </c>
      <c r="C35" s="362">
        <f>'Flex SP 2nd Liens Pricer'!C42-1.725</f>
        <v>105.27500000000001</v>
      </c>
      <c r="E35" s="940"/>
      <c r="F35" s="940"/>
      <c r="G35" s="940"/>
      <c r="H35" s="940"/>
      <c r="I35" s="940"/>
      <c r="J35" s="940"/>
      <c r="K35" s="940"/>
      <c r="L35" s="940"/>
      <c r="N35" s="660" t="s">
        <v>233</v>
      </c>
      <c r="O35" s="661"/>
      <c r="P35" s="661"/>
      <c r="Q35" s="661"/>
      <c r="R35" s="662"/>
    </row>
    <row r="36" spans="2:18" ht="20.45" customHeight="1" thickBot="1" x14ac:dyDescent="0.35">
      <c r="B36" s="222">
        <f t="shared" si="0"/>
        <v>12.375</v>
      </c>
      <c r="C36" s="362">
        <f>'Flex SP 2nd Liens Pricer'!C43-1.725</f>
        <v>105.52500000000001</v>
      </c>
      <c r="E36" s="940" t="s">
        <v>76</v>
      </c>
      <c r="F36" s="940"/>
      <c r="G36" s="940"/>
      <c r="H36" s="940"/>
      <c r="I36" s="940"/>
      <c r="J36" s="940"/>
      <c r="K36" s="940"/>
      <c r="L36" s="940"/>
      <c r="N36" s="660" t="s">
        <v>234</v>
      </c>
      <c r="O36" s="661"/>
      <c r="P36" s="661"/>
      <c r="Q36" s="661"/>
      <c r="R36" s="662"/>
    </row>
    <row r="37" spans="2:18" ht="15" customHeight="1" thickBot="1" x14ac:dyDescent="0.35">
      <c r="B37" s="222">
        <f t="shared" si="0"/>
        <v>12.5</v>
      </c>
      <c r="C37" s="362">
        <f>'Flex SP 2nd Liens Pricer'!C44-1.725</f>
        <v>105.77500000000001</v>
      </c>
      <c r="E37" s="940" t="s">
        <v>120</v>
      </c>
      <c r="F37" s="940"/>
      <c r="G37" s="940"/>
      <c r="H37" s="940"/>
      <c r="I37" s="940"/>
      <c r="J37" s="940"/>
      <c r="K37" s="940"/>
      <c r="L37" s="940"/>
      <c r="N37" s="660" t="s">
        <v>235</v>
      </c>
      <c r="O37" s="661"/>
      <c r="P37" s="661"/>
      <c r="Q37" s="661"/>
      <c r="R37" s="662"/>
    </row>
    <row r="38" spans="2:18" ht="19.5" thickBot="1" x14ac:dyDescent="0.35">
      <c r="B38" s="222">
        <f t="shared" si="0"/>
        <v>12.625</v>
      </c>
      <c r="C38" s="362">
        <f>'Flex SP 2nd Liens Pricer'!C45-1.725</f>
        <v>106.02500000000001</v>
      </c>
      <c r="E38" s="940" t="s">
        <v>78</v>
      </c>
      <c r="F38" s="940"/>
      <c r="G38" s="940"/>
      <c r="H38" s="940"/>
      <c r="I38" s="940"/>
      <c r="J38" s="940"/>
      <c r="K38" s="940"/>
      <c r="L38" s="940"/>
      <c r="N38" s="941" t="s">
        <v>236</v>
      </c>
      <c r="O38" s="942"/>
      <c r="P38" s="942"/>
      <c r="Q38" s="942"/>
      <c r="R38" s="943"/>
    </row>
    <row r="39" spans="2:18" ht="19.5" thickBot="1" x14ac:dyDescent="0.35">
      <c r="B39" s="222">
        <f t="shared" si="0"/>
        <v>12.75</v>
      </c>
      <c r="C39" s="362">
        <f>'Flex SP 2nd Liens Pricer'!C46-1.725</f>
        <v>106.27500000000001</v>
      </c>
      <c r="E39" s="940" t="s">
        <v>237</v>
      </c>
      <c r="F39" s="940"/>
      <c r="G39" s="940"/>
      <c r="H39" s="940"/>
      <c r="I39" s="940"/>
      <c r="J39" s="940"/>
      <c r="K39" s="940"/>
      <c r="L39" s="940"/>
      <c r="N39" s="931" t="s">
        <v>87</v>
      </c>
      <c r="O39" s="932"/>
      <c r="P39" s="932"/>
      <c r="Q39" s="932"/>
      <c r="R39" s="933"/>
    </row>
    <row r="40" spans="2:18" ht="19.5" thickBot="1" x14ac:dyDescent="0.35">
      <c r="B40" s="222">
        <f t="shared" si="0"/>
        <v>12.875</v>
      </c>
      <c r="C40" s="362">
        <f>'Flex SP 2nd Liens Pricer'!C47-1.725</f>
        <v>106.52500000000001</v>
      </c>
      <c r="E40" s="940" t="s">
        <v>238</v>
      </c>
      <c r="F40" s="940"/>
      <c r="G40" s="940"/>
      <c r="H40" s="940"/>
      <c r="I40" s="940"/>
      <c r="J40" s="940"/>
      <c r="K40" s="940"/>
      <c r="L40" s="940"/>
      <c r="N40" s="660" t="s">
        <v>88</v>
      </c>
      <c r="O40" s="661"/>
      <c r="P40" s="661"/>
      <c r="Q40" s="661"/>
      <c r="R40" s="662"/>
    </row>
    <row r="41" spans="2:18" ht="19.5" thickBot="1" x14ac:dyDescent="0.35">
      <c r="B41" s="222">
        <f t="shared" si="0"/>
        <v>13</v>
      </c>
      <c r="C41" s="362">
        <f>'Flex SP 2nd Liens Pricer'!C48-1.725</f>
        <v>106.77500000000001</v>
      </c>
      <c r="E41" s="940" t="s">
        <v>81</v>
      </c>
      <c r="F41" s="940"/>
      <c r="G41" s="940"/>
      <c r="H41" s="940"/>
      <c r="I41" s="940"/>
      <c r="J41" s="940"/>
      <c r="K41" s="940"/>
      <c r="L41" s="940"/>
      <c r="N41" s="660" t="s">
        <v>89</v>
      </c>
      <c r="O41" s="661"/>
      <c r="P41" s="661"/>
      <c r="Q41" s="661"/>
      <c r="R41" s="662"/>
    </row>
    <row r="42" spans="2:18" ht="19.5" thickBot="1" x14ac:dyDescent="0.35">
      <c r="B42" s="232" t="s">
        <v>239</v>
      </c>
      <c r="C42" s="233">
        <v>98</v>
      </c>
      <c r="E42" s="229"/>
      <c r="F42" s="138"/>
      <c r="G42" s="230"/>
      <c r="H42" s="230"/>
      <c r="I42" s="230"/>
      <c r="J42" s="230"/>
      <c r="K42" s="230"/>
      <c r="L42" s="230"/>
      <c r="N42" s="660" t="s">
        <v>78</v>
      </c>
      <c r="O42" s="661"/>
      <c r="P42" s="661"/>
      <c r="Q42" s="661"/>
      <c r="R42" s="662"/>
    </row>
    <row r="43" spans="2:18" ht="20.45" customHeight="1" thickBot="1" x14ac:dyDescent="0.35">
      <c r="B43" s="232" t="s">
        <v>31</v>
      </c>
      <c r="C43" s="234">
        <v>101</v>
      </c>
      <c r="D43" s="944" t="s">
        <v>240</v>
      </c>
      <c r="E43" s="945"/>
      <c r="F43" s="945"/>
      <c r="G43" s="945"/>
      <c r="H43" s="945"/>
      <c r="I43" s="945"/>
      <c r="J43" s="945"/>
      <c r="K43" s="945"/>
      <c r="L43" s="945"/>
      <c r="M43" s="946"/>
      <c r="N43" s="947" t="s">
        <v>90</v>
      </c>
      <c r="O43" s="948"/>
      <c r="P43" s="948"/>
      <c r="Q43" s="948"/>
      <c r="R43" s="949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5"/>
      <c r="G45" s="235"/>
      <c r="H45" s="235"/>
      <c r="I45" s="235"/>
      <c r="J45" s="236"/>
      <c r="K45" s="236"/>
      <c r="L45" s="236"/>
      <c r="M45" s="5"/>
      <c r="N45" s="5"/>
      <c r="O45" s="237"/>
    </row>
  </sheetData>
  <mergeCells count="77"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7:F17"/>
    <mergeCell ref="N17:P17"/>
    <mergeCell ref="Q17:R17"/>
    <mergeCell ref="E15:F15"/>
    <mergeCell ref="N15:P15"/>
    <mergeCell ref="Q15:R15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N4:P4"/>
    <mergeCell ref="Q4:R4"/>
    <mergeCell ref="B2:C3"/>
    <mergeCell ref="E2:L3"/>
    <mergeCell ref="N2:R2"/>
    <mergeCell ref="N3:P3"/>
    <mergeCell ref="Q3:R3"/>
    <mergeCell ref="Q10:R10"/>
    <mergeCell ref="B5:C5"/>
    <mergeCell ref="E5:L5"/>
    <mergeCell ref="N5:P5"/>
    <mergeCell ref="Q5:R5"/>
    <mergeCell ref="N6:P6"/>
    <mergeCell ref="Q6:R6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9" customWidth="1"/>
    <col min="2" max="2" width="19.28515625" style="239" customWidth="1"/>
    <col min="3" max="3" width="28.7109375" style="239" customWidth="1"/>
    <col min="4" max="4" width="25.7109375" style="239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8" t="s">
        <v>241</v>
      </c>
      <c r="B1" s="239" t="s">
        <v>265</v>
      </c>
      <c r="C1" s="260"/>
      <c r="D1" s="488" t="s">
        <v>201</v>
      </c>
      <c r="E1" s="489"/>
      <c r="F1" s="489"/>
      <c r="G1" s="489"/>
      <c r="H1" s="489"/>
      <c r="I1" s="489"/>
      <c r="J1" s="489"/>
      <c r="K1" s="490"/>
    </row>
    <row r="2" spans="1:11" ht="15" customHeight="1" thickBot="1" x14ac:dyDescent="0.3">
      <c r="A2" s="239" t="s">
        <v>242</v>
      </c>
      <c r="B2" s="240" t="s">
        <v>269</v>
      </c>
      <c r="C2" s="241"/>
      <c r="D2" s="906"/>
      <c r="E2" s="704"/>
      <c r="F2" s="704"/>
      <c r="G2" s="704"/>
      <c r="H2" s="704"/>
      <c r="I2" s="704"/>
      <c r="J2" s="704"/>
      <c r="K2" s="907"/>
    </row>
    <row r="3" spans="1:11" x14ac:dyDescent="0.25">
      <c r="E3" s="242" t="s">
        <v>243</v>
      </c>
      <c r="F3" s="242" t="s">
        <v>244</v>
      </c>
      <c r="G3" s="242" t="s">
        <v>245</v>
      </c>
      <c r="H3" s="242" t="s">
        <v>246</v>
      </c>
      <c r="I3" s="242" t="s">
        <v>247</v>
      </c>
      <c r="J3" s="242" t="s">
        <v>248</v>
      </c>
      <c r="K3" s="242" t="s">
        <v>249</v>
      </c>
    </row>
    <row r="4" spans="1:11" x14ac:dyDescent="0.25">
      <c r="A4" s="259" t="s">
        <v>250</v>
      </c>
      <c r="B4" s="243" t="s">
        <v>251</v>
      </c>
      <c r="C4" s="259" t="s">
        <v>252</v>
      </c>
      <c r="D4" s="243"/>
      <c r="E4" s="242" t="s">
        <v>6</v>
      </c>
      <c r="F4" s="244">
        <v>0.625</v>
      </c>
      <c r="G4" s="244">
        <v>0</v>
      </c>
      <c r="H4" s="244">
        <v>-1.5</v>
      </c>
      <c r="I4" s="244">
        <v>-1.7749999999999999</v>
      </c>
      <c r="J4" s="244">
        <v>-3.625</v>
      </c>
      <c r="K4" s="244">
        <v>-5.25</v>
      </c>
    </row>
    <row r="5" spans="1:11" x14ac:dyDescent="0.25">
      <c r="A5" s="243">
        <v>7.625</v>
      </c>
      <c r="B5" s="245">
        <v>7.875</v>
      </c>
      <c r="C5" s="246">
        <v>96.125</v>
      </c>
      <c r="D5" s="246"/>
      <c r="E5" s="242" t="s">
        <v>253</v>
      </c>
      <c r="F5" s="244">
        <v>0.375</v>
      </c>
      <c r="G5" s="244">
        <v>-0.25</v>
      </c>
      <c r="H5" s="244">
        <v>-1.5</v>
      </c>
      <c r="I5" s="244">
        <v>-2.25</v>
      </c>
      <c r="J5" s="244">
        <v>-4.125</v>
      </c>
      <c r="K5" s="244">
        <v>-6.75</v>
      </c>
    </row>
    <row r="6" spans="1:11" x14ac:dyDescent="0.25">
      <c r="A6" s="243">
        <v>7.75</v>
      </c>
      <c r="B6" s="245">
        <v>8</v>
      </c>
      <c r="C6" s="246">
        <v>96.5</v>
      </c>
      <c r="D6" s="246"/>
      <c r="E6" s="242" t="s">
        <v>254</v>
      </c>
      <c r="F6" s="244">
        <v>0.125</v>
      </c>
      <c r="G6" s="244">
        <v>-0.5</v>
      </c>
      <c r="H6" s="244">
        <v>-2.25</v>
      </c>
      <c r="I6" s="244">
        <v>-3.5</v>
      </c>
      <c r="J6" s="244">
        <v>-5.125</v>
      </c>
      <c r="K6" s="244">
        <v>-7</v>
      </c>
    </row>
    <row r="7" spans="1:11" x14ac:dyDescent="0.25">
      <c r="A7" s="243">
        <v>7.875</v>
      </c>
      <c r="B7" s="245">
        <v>8.125</v>
      </c>
      <c r="C7" s="246">
        <v>96.875</v>
      </c>
      <c r="D7" s="246"/>
      <c r="E7" s="242" t="s">
        <v>255</v>
      </c>
      <c r="F7" s="244">
        <v>-0.875</v>
      </c>
      <c r="G7" s="244">
        <v>-1.5</v>
      </c>
      <c r="H7" s="244">
        <v>-3.25</v>
      </c>
      <c r="I7" s="244">
        <v>-4.75</v>
      </c>
      <c r="J7" s="244">
        <v>-5.875</v>
      </c>
      <c r="K7" s="244">
        <v>-7.5</v>
      </c>
    </row>
    <row r="8" spans="1:11" x14ac:dyDescent="0.25">
      <c r="A8" s="243">
        <v>8</v>
      </c>
      <c r="B8" s="245">
        <v>8.25</v>
      </c>
      <c r="C8" s="246">
        <v>97.25</v>
      </c>
      <c r="D8" s="246"/>
      <c r="E8" s="247" t="s">
        <v>256</v>
      </c>
      <c r="F8" s="244">
        <v>-2.125</v>
      </c>
      <c r="G8" s="244">
        <v>-2.5</v>
      </c>
      <c r="H8" s="244">
        <v>-4</v>
      </c>
      <c r="I8" s="244">
        <v>-5.75</v>
      </c>
      <c r="J8" s="244">
        <v>-7.125</v>
      </c>
      <c r="K8" s="244">
        <v>-9.25</v>
      </c>
    </row>
    <row r="9" spans="1:11" x14ac:dyDescent="0.25">
      <c r="A9" s="243">
        <v>8.125</v>
      </c>
      <c r="B9" s="245">
        <v>8.375</v>
      </c>
      <c r="C9" s="246">
        <v>97.625</v>
      </c>
      <c r="D9" s="246"/>
      <c r="F9" s="246"/>
      <c r="G9" s="246"/>
      <c r="H9" s="246"/>
      <c r="I9" s="246"/>
      <c r="J9" s="246"/>
    </row>
    <row r="10" spans="1:11" x14ac:dyDescent="0.25">
      <c r="A10" s="243">
        <v>8.25</v>
      </c>
      <c r="B10" s="245">
        <v>8.5</v>
      </c>
      <c r="C10" s="246">
        <v>98</v>
      </c>
      <c r="D10" s="246"/>
    </row>
    <row r="11" spans="1:11" x14ac:dyDescent="0.25">
      <c r="A11" s="243">
        <v>8.375</v>
      </c>
      <c r="B11" s="245">
        <v>8.625</v>
      </c>
      <c r="C11" s="246">
        <v>98.375</v>
      </c>
      <c r="D11" s="246"/>
    </row>
    <row r="12" spans="1:11" x14ac:dyDescent="0.25">
      <c r="A12" s="243">
        <v>8.5</v>
      </c>
      <c r="B12" s="245">
        <v>8.75</v>
      </c>
      <c r="C12" s="246">
        <v>98.75</v>
      </c>
      <c r="D12" s="246"/>
      <c r="E12" t="s">
        <v>257</v>
      </c>
      <c r="F12" s="246">
        <v>0</v>
      </c>
    </row>
    <row r="13" spans="1:11" x14ac:dyDescent="0.25">
      <c r="A13" s="243">
        <v>8.625</v>
      </c>
      <c r="B13" s="245">
        <v>8.875</v>
      </c>
      <c r="C13" s="246">
        <v>99.125</v>
      </c>
      <c r="D13" s="246"/>
      <c r="E13" t="s">
        <v>258</v>
      </c>
      <c r="F13" s="246">
        <v>0</v>
      </c>
    </row>
    <row r="14" spans="1:11" x14ac:dyDescent="0.25">
      <c r="A14" s="243">
        <v>8.75</v>
      </c>
      <c r="B14" s="245">
        <v>9</v>
      </c>
      <c r="C14" s="246">
        <v>99.5</v>
      </c>
      <c r="D14" s="246"/>
      <c r="E14" t="s">
        <v>259</v>
      </c>
      <c r="F14" s="246">
        <v>-0.5</v>
      </c>
      <c r="K14" s="248"/>
    </row>
    <row r="15" spans="1:11" x14ac:dyDescent="0.25">
      <c r="A15" s="243">
        <v>8.875</v>
      </c>
      <c r="B15" s="245">
        <v>9.125</v>
      </c>
      <c r="C15" s="246">
        <v>99.875</v>
      </c>
      <c r="D15" s="246"/>
      <c r="E15" t="s">
        <v>260</v>
      </c>
      <c r="F15" s="246">
        <v>-0.5</v>
      </c>
      <c r="G15" s="249"/>
      <c r="H15" s="249"/>
      <c r="I15" s="249"/>
      <c r="J15" s="246"/>
      <c r="K15" s="248"/>
    </row>
    <row r="16" spans="1:11" x14ac:dyDescent="0.25">
      <c r="A16" s="243">
        <v>9</v>
      </c>
      <c r="B16" s="245">
        <v>9.25</v>
      </c>
      <c r="C16" s="246">
        <v>100.25</v>
      </c>
      <c r="D16" s="246"/>
      <c r="F16" s="249"/>
      <c r="G16" s="249"/>
      <c r="H16" s="249"/>
      <c r="I16" s="249"/>
      <c r="J16" s="246"/>
      <c r="K16" s="248"/>
    </row>
    <row r="17" spans="1:11" ht="15.75" thickBot="1" x14ac:dyDescent="0.3">
      <c r="A17" s="243">
        <v>9.125</v>
      </c>
      <c r="B17" s="245">
        <v>9.375</v>
      </c>
      <c r="C17" s="246">
        <v>100.625</v>
      </c>
      <c r="D17" s="246"/>
      <c r="F17" s="249"/>
      <c r="G17" s="249"/>
      <c r="H17" s="249"/>
      <c r="I17" s="249"/>
      <c r="J17" s="246"/>
      <c r="K17" s="248"/>
    </row>
    <row r="18" spans="1:11" x14ac:dyDescent="0.25">
      <c r="A18" s="243">
        <v>9.25</v>
      </c>
      <c r="B18" s="245">
        <v>9.5</v>
      </c>
      <c r="C18" s="246">
        <v>101</v>
      </c>
      <c r="D18" s="246"/>
      <c r="E18" s="250" t="s">
        <v>261</v>
      </c>
      <c r="F18" s="251">
        <v>0</v>
      </c>
      <c r="G18" s="249"/>
      <c r="H18" s="249"/>
      <c r="I18" s="249"/>
      <c r="J18" s="246"/>
      <c r="K18" s="248"/>
    </row>
    <row r="19" spans="1:11" x14ac:dyDescent="0.25">
      <c r="A19" s="243">
        <v>9.375</v>
      </c>
      <c r="B19" s="245">
        <v>9.625</v>
      </c>
      <c r="C19" s="246">
        <v>101.25</v>
      </c>
      <c r="D19" s="246"/>
      <c r="E19" s="252" t="s">
        <v>262</v>
      </c>
      <c r="F19" s="253">
        <v>-0.125</v>
      </c>
      <c r="G19" s="254"/>
      <c r="H19" s="254"/>
      <c r="I19" s="254"/>
      <c r="J19" s="254"/>
    </row>
    <row r="20" spans="1:11" ht="15.75" thickBot="1" x14ac:dyDescent="0.3">
      <c r="A20" s="243">
        <v>9.5</v>
      </c>
      <c r="B20" s="245">
        <v>9.75</v>
      </c>
      <c r="C20" s="246">
        <v>101.5</v>
      </c>
      <c r="D20" s="246"/>
      <c r="E20" s="255" t="s">
        <v>263</v>
      </c>
      <c r="F20" s="256">
        <v>-0.25</v>
      </c>
    </row>
    <row r="21" spans="1:11" ht="15.75" thickBot="1" x14ac:dyDescent="0.3">
      <c r="A21" s="243">
        <v>9.625</v>
      </c>
      <c r="B21" s="245">
        <v>9.875</v>
      </c>
      <c r="C21" s="246">
        <v>101.75</v>
      </c>
      <c r="D21" s="246"/>
    </row>
    <row r="22" spans="1:11" ht="15.75" thickBot="1" x14ac:dyDescent="0.3">
      <c r="A22" s="243">
        <v>9.75</v>
      </c>
      <c r="B22" s="245">
        <v>10</v>
      </c>
      <c r="C22" s="246">
        <v>102</v>
      </c>
      <c r="D22" s="246"/>
      <c r="E22" s="257" t="s">
        <v>264</v>
      </c>
      <c r="F22" s="258">
        <v>103</v>
      </c>
    </row>
    <row r="23" spans="1:11" x14ac:dyDescent="0.25">
      <c r="A23" s="243">
        <v>9.875</v>
      </c>
      <c r="B23" s="245">
        <v>10.125</v>
      </c>
      <c r="C23" s="246">
        <v>102.25</v>
      </c>
      <c r="D23" s="246"/>
    </row>
    <row r="24" spans="1:11" x14ac:dyDescent="0.25">
      <c r="A24" s="243">
        <v>10</v>
      </c>
      <c r="B24" s="245">
        <v>10.25</v>
      </c>
      <c r="C24" s="246">
        <v>102.5</v>
      </c>
      <c r="D24" s="246"/>
    </row>
    <row r="25" spans="1:11" x14ac:dyDescent="0.25">
      <c r="A25" s="243">
        <v>10.125</v>
      </c>
      <c r="B25" s="245">
        <v>10.375</v>
      </c>
      <c r="C25" s="246">
        <v>102.75</v>
      </c>
      <c r="D25" s="246"/>
    </row>
    <row r="26" spans="1:11" x14ac:dyDescent="0.25">
      <c r="A26" s="243">
        <v>10.25</v>
      </c>
      <c r="B26" s="245">
        <v>10.5</v>
      </c>
      <c r="C26" s="246">
        <v>103</v>
      </c>
      <c r="D26" s="246"/>
    </row>
    <row r="27" spans="1:11" x14ac:dyDescent="0.25">
      <c r="A27" s="243">
        <v>10.375</v>
      </c>
      <c r="B27" s="245">
        <v>10.625</v>
      </c>
      <c r="C27" s="246">
        <v>103.25</v>
      </c>
      <c r="D27" s="246"/>
    </row>
    <row r="28" spans="1:11" x14ac:dyDescent="0.25">
      <c r="A28" s="243">
        <v>10.5</v>
      </c>
      <c r="B28" s="245">
        <v>10.75</v>
      </c>
      <c r="C28" s="246">
        <v>103.5</v>
      </c>
      <c r="D28" s="246"/>
    </row>
    <row r="29" spans="1:11" x14ac:dyDescent="0.25">
      <c r="A29" s="243">
        <v>10.625</v>
      </c>
      <c r="B29" s="245">
        <v>10.875</v>
      </c>
      <c r="C29" s="246">
        <v>103.75</v>
      </c>
      <c r="D29" s="246"/>
    </row>
    <row r="30" spans="1:11" x14ac:dyDescent="0.25">
      <c r="A30" s="243">
        <v>10.75</v>
      </c>
      <c r="B30" s="245">
        <v>11</v>
      </c>
      <c r="C30" s="246">
        <v>104</v>
      </c>
      <c r="D30" s="246"/>
    </row>
    <row r="31" spans="1:11" x14ac:dyDescent="0.25">
      <c r="A31" s="243">
        <v>10.875</v>
      </c>
      <c r="B31" s="245">
        <v>11.125</v>
      </c>
      <c r="C31" s="246">
        <v>104.25</v>
      </c>
      <c r="D31" s="246"/>
    </row>
    <row r="32" spans="1:11" x14ac:dyDescent="0.25">
      <c r="A32" s="243">
        <v>11</v>
      </c>
      <c r="B32" s="245">
        <v>11.25</v>
      </c>
      <c r="C32" s="246">
        <v>104.5</v>
      </c>
      <c r="D32" s="246"/>
    </row>
    <row r="33" spans="1:4" x14ac:dyDescent="0.25">
      <c r="A33" s="243">
        <v>11.125</v>
      </c>
      <c r="B33" s="245">
        <v>11.375</v>
      </c>
      <c r="C33" s="246">
        <v>104.75</v>
      </c>
      <c r="D33" s="246"/>
    </row>
    <row r="34" spans="1:4" x14ac:dyDescent="0.25">
      <c r="A34" s="243">
        <v>11.25</v>
      </c>
      <c r="B34" s="245">
        <v>11.5</v>
      </c>
      <c r="C34" s="246">
        <v>105</v>
      </c>
      <c r="D34" s="246"/>
    </row>
    <row r="35" spans="1:4" x14ac:dyDescent="0.25">
      <c r="A35" s="243">
        <v>11.375</v>
      </c>
      <c r="B35" s="245">
        <v>11.625</v>
      </c>
      <c r="C35" s="246">
        <v>105.25</v>
      </c>
      <c r="D35" s="246"/>
    </row>
    <row r="36" spans="1:4" x14ac:dyDescent="0.25">
      <c r="A36" s="243">
        <v>11.5</v>
      </c>
      <c r="B36" s="245">
        <v>11.75</v>
      </c>
      <c r="C36" s="246">
        <v>105.5</v>
      </c>
      <c r="D36" s="246"/>
    </row>
    <row r="37" spans="1:4" x14ac:dyDescent="0.25">
      <c r="A37" s="243">
        <v>11.625</v>
      </c>
      <c r="B37" s="245">
        <v>11.875</v>
      </c>
      <c r="C37" s="246">
        <v>105.75</v>
      </c>
      <c r="D37" s="246"/>
    </row>
    <row r="38" spans="1:4" x14ac:dyDescent="0.25">
      <c r="A38" s="243">
        <v>11.75</v>
      </c>
      <c r="B38" s="245">
        <v>12</v>
      </c>
      <c r="C38" s="246">
        <v>106</v>
      </c>
      <c r="D38" s="246"/>
    </row>
    <row r="39" spans="1:4" x14ac:dyDescent="0.25">
      <c r="A39" s="243">
        <v>11.875</v>
      </c>
      <c r="B39" s="245">
        <v>12.125</v>
      </c>
      <c r="C39" s="246">
        <v>106.25</v>
      </c>
      <c r="D39" s="246"/>
    </row>
    <row r="40" spans="1:4" x14ac:dyDescent="0.25">
      <c r="A40" s="243">
        <v>12</v>
      </c>
      <c r="B40" s="245">
        <v>12.25</v>
      </c>
      <c r="C40" s="246">
        <v>106.5</v>
      </c>
      <c r="D40" s="246"/>
    </row>
    <row r="41" spans="1:4" x14ac:dyDescent="0.25">
      <c r="A41" s="243">
        <v>12.125</v>
      </c>
      <c r="B41" s="245">
        <v>12.375</v>
      </c>
      <c r="C41" s="246">
        <v>106.75</v>
      </c>
      <c r="D41" s="246"/>
    </row>
    <row r="42" spans="1:4" x14ac:dyDescent="0.25">
      <c r="A42" s="243">
        <v>12.25</v>
      </c>
      <c r="B42" s="245">
        <v>12.5</v>
      </c>
      <c r="C42" s="246">
        <v>107</v>
      </c>
      <c r="D42" s="246"/>
    </row>
    <row r="43" spans="1:4" x14ac:dyDescent="0.25">
      <c r="A43" s="243">
        <v>12.375</v>
      </c>
      <c r="B43" s="245">
        <v>12.625</v>
      </c>
      <c r="C43" s="246">
        <v>107.25</v>
      </c>
      <c r="D43" s="246"/>
    </row>
    <row r="44" spans="1:4" x14ac:dyDescent="0.25">
      <c r="A44" s="243">
        <v>12.5</v>
      </c>
      <c r="B44" s="245">
        <v>12.75</v>
      </c>
      <c r="C44" s="246">
        <v>107.5</v>
      </c>
      <c r="D44" s="246"/>
    </row>
    <row r="45" spans="1:4" x14ac:dyDescent="0.25">
      <c r="A45" s="243">
        <v>12.625</v>
      </c>
      <c r="B45" s="245">
        <v>12.875</v>
      </c>
      <c r="C45" s="246">
        <v>107.75</v>
      </c>
      <c r="D45" s="246"/>
    </row>
    <row r="46" spans="1:4" x14ac:dyDescent="0.25">
      <c r="A46" s="243">
        <v>12.75</v>
      </c>
      <c r="B46" s="245">
        <v>13</v>
      </c>
      <c r="C46" s="246">
        <v>108</v>
      </c>
      <c r="D46" s="246"/>
    </row>
    <row r="47" spans="1:4" x14ac:dyDescent="0.25">
      <c r="A47" s="243">
        <v>12.875</v>
      </c>
      <c r="B47" s="245">
        <v>13.125</v>
      </c>
      <c r="C47" s="246">
        <v>108.25</v>
      </c>
      <c r="D47" s="246"/>
    </row>
    <row r="48" spans="1:4" x14ac:dyDescent="0.25">
      <c r="A48" s="243">
        <v>13</v>
      </c>
      <c r="B48" s="245">
        <v>13.25</v>
      </c>
      <c r="C48" s="246">
        <v>108.5</v>
      </c>
      <c r="D48" s="246"/>
    </row>
    <row r="49" spans="1:4" x14ac:dyDescent="0.25">
      <c r="A49" s="241"/>
      <c r="B49" s="246"/>
      <c r="C49" s="246"/>
      <c r="D49" s="246"/>
    </row>
    <row r="50" spans="1:4" x14ac:dyDescent="0.25">
      <c r="A50" s="241"/>
      <c r="B50" s="246"/>
      <c r="C50" s="246"/>
      <c r="D50" s="246"/>
    </row>
    <row r="51" spans="1:4" x14ac:dyDescent="0.25">
      <c r="B51" s="246"/>
      <c r="C51" s="246"/>
      <c r="D51" s="246"/>
    </row>
    <row r="52" spans="1:4" x14ac:dyDescent="0.25">
      <c r="B52" s="246"/>
      <c r="C52" s="246"/>
      <c r="D52" s="246"/>
    </row>
    <row r="53" spans="1:4" x14ac:dyDescent="0.25">
      <c r="B53" s="246"/>
      <c r="C53" s="246"/>
      <c r="D53" s="246"/>
    </row>
    <row r="54" spans="1:4" x14ac:dyDescent="0.25">
      <c r="B54" s="246"/>
      <c r="C54" s="246"/>
      <c r="D54" s="246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2023-10-31T14:24:50Z</cp:lastPrinted>
  <dcterms:created xsi:type="dcterms:W3CDTF">2022-12-23T19:49:11Z</dcterms:created>
  <dcterms:modified xsi:type="dcterms:W3CDTF">2023-10-31T18:28:46Z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