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04CACCBA-5712-4F01-A0FC-34A63D9507D8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<sst xmlns="http://schemas.openxmlformats.org/spreadsheetml/2006/main" count="785" uniqueCount="344">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</sst>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3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7" t="s">
        <v>285</v>
      </c>
      <c r="C3" s="488"/>
      <c r="D3" s="488"/>
      <c r="E3" s="489"/>
      <c r="F3" s="206"/>
      <c r="G3" s="490" t="s">
        <v>106</v>
      </c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2"/>
      <c r="S3" s="206"/>
      <c r="T3" s="496" t="s">
        <v>107</v>
      </c>
      <c r="U3" s="497"/>
      <c r="V3" s="497"/>
      <c r="W3" s="497"/>
      <c r="X3" s="498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45236</v>
      </c>
      <c r="F4" s="209"/>
      <c r="G4" s="493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5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108</v>
      </c>
      <c r="C5" s="95" t="s">
        <v>340</v>
      </c>
      <c r="D5" s="96" t="s">
        <v>341</v>
      </c>
      <c r="E5" s="96" t="s">
        <v>191</v>
      </c>
      <c r="F5" s="209"/>
      <c r="G5" s="499" t="s">
        <v>127</v>
      </c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1"/>
      <c r="S5" s="209"/>
      <c r="T5" s="502" t="s">
        <v>64</v>
      </c>
      <c r="U5" s="503"/>
      <c r="V5" s="504"/>
      <c r="W5" s="505">
        <v>102</v>
      </c>
      <c r="X5" s="506"/>
    </row>
    <row r="6" spans="2:24" ht="15.75" thickBot="1" x14ac:dyDescent="0.3">
      <c r="B6" s="409">
        <f>'[3]Flex Supreme Pricer'!A17</f>
        <v>7.625</v>
      </c>
      <c r="C6" s="410">
        <f>'[3]Flex Supreme Pricer'!D17+0.125</f>
        <v>99.5</v>
      </c>
      <c r="D6" s="410">
        <f>'[3]Flex Supreme Pricer'!E17+0.125</f>
        <v>99.375</v>
      </c>
      <c r="E6" s="410">
        <f>'[3]Flex Supreme Pricer'!F17+0.125</f>
        <v>99.25</v>
      </c>
      <c r="F6" s="411"/>
      <c r="G6" s="203" t="s">
        <v>109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1"/>
      <c r="T6" s="478" t="s">
        <v>65</v>
      </c>
      <c r="U6" s="479"/>
      <c r="V6" s="479"/>
      <c r="W6" s="479"/>
      <c r="X6" s="480"/>
    </row>
    <row r="7" spans="2:24" s="50" customFormat="1" ht="15.75" thickBot="1" x14ac:dyDescent="0.25">
      <c r="B7" s="409">
        <f>B6+0.125</f>
        <v>7.75</v>
      </c>
      <c r="C7" s="410">
        <f>'[3]Flex Supreme Pricer'!D18+0.125</f>
        <v>99.875</v>
      </c>
      <c r="D7" s="410">
        <f>'[3]Flex Supreme Pricer'!E18+0.125</f>
        <v>99.75</v>
      </c>
      <c r="E7" s="410">
        <f>'[3]Flex Supreme Pricer'!F18+0.125</f>
        <v>99.625</v>
      </c>
      <c r="F7" s="412"/>
      <c r="G7" s="481" t="s">
        <v>110</v>
      </c>
      <c r="H7" s="482"/>
      <c r="I7" s="483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2"/>
      <c r="T7" s="484" t="s">
        <v>319</v>
      </c>
      <c r="U7" s="485"/>
      <c r="V7" s="485"/>
      <c r="W7" s="485"/>
      <c r="X7" s="486"/>
    </row>
    <row r="8" spans="2:24" ht="15.75" thickBot="1" x14ac:dyDescent="0.3">
      <c r="B8" s="409">
        <f t="shared" ref="B8:B30" si="0">B7+0.125</f>
        <v>7.875</v>
      </c>
      <c r="C8" s="410">
        <f>'[3]Flex Supreme Pricer'!D19+0.125</f>
        <v>100.25</v>
      </c>
      <c r="D8" s="410">
        <f>'[3]Flex Supreme Pricer'!E19+0.125</f>
        <v>100.125</v>
      </c>
      <c r="E8" s="410">
        <f>'[3]Flex Supreme Pricer'!F19+0.125</f>
        <v>100</v>
      </c>
      <c r="F8" s="411"/>
      <c r="G8" s="507" t="s">
        <v>189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9"/>
      <c r="S8" s="411"/>
      <c r="T8" s="510" t="s">
        <v>320</v>
      </c>
      <c r="U8" s="511"/>
      <c r="V8" s="511"/>
      <c r="W8" s="511"/>
      <c r="X8" s="512"/>
    </row>
    <row r="9" spans="2:24" ht="15.75" thickBot="1" x14ac:dyDescent="0.3">
      <c r="B9" s="409">
        <f t="shared" si="0"/>
        <v>8</v>
      </c>
      <c r="C9" s="410">
        <f>'[3]Flex Supreme Pricer'!D20+0.125</f>
        <v>100.625</v>
      </c>
      <c r="D9" s="410">
        <f>'[3]Flex Supreme Pricer'!E20+0.125</f>
        <v>100.5</v>
      </c>
      <c r="E9" s="410">
        <f>'[3]Flex Supreme Pricer'!F20+0.125</f>
        <v>100.375</v>
      </c>
      <c r="F9" s="411"/>
      <c r="G9" s="513" t="s">
        <v>112</v>
      </c>
      <c r="H9" s="514"/>
      <c r="I9" s="515"/>
      <c r="J9" s="413">
        <v>0.625</v>
      </c>
      <c r="K9" s="414">
        <v>0.625</v>
      </c>
      <c r="L9" s="414">
        <v>0.625</v>
      </c>
      <c r="M9" s="414">
        <v>0.5</v>
      </c>
      <c r="N9" s="414">
        <v>0.25</v>
      </c>
      <c r="O9" s="414">
        <v>-0.5</v>
      </c>
      <c r="P9" s="415">
        <v>-0.875</v>
      </c>
      <c r="Q9" s="416" t="s">
        <v>12</v>
      </c>
      <c r="R9" s="417" t="s">
        <v>12</v>
      </c>
      <c r="S9" s="411"/>
      <c r="T9" s="510" t="s">
        <v>95</v>
      </c>
      <c r="U9" s="511"/>
      <c r="V9" s="511"/>
      <c r="W9" s="511"/>
      <c r="X9" s="512"/>
    </row>
    <row r="10" spans="2:24" ht="15.75" thickBot="1" x14ac:dyDescent="0.3">
      <c r="B10" s="409">
        <f t="shared" si="0"/>
        <v>8.125</v>
      </c>
      <c r="C10" s="410">
        <f>'[3]Flex Supreme Pricer'!D21+0.125</f>
        <v>101</v>
      </c>
      <c r="D10" s="410">
        <f>'[3]Flex Supreme Pricer'!E21+0.125</f>
        <v>100.875</v>
      </c>
      <c r="E10" s="410">
        <f>'[3]Flex Supreme Pricer'!F21+0.125</f>
        <v>100.75</v>
      </c>
      <c r="F10" s="411"/>
      <c r="G10" s="516" t="s">
        <v>113</v>
      </c>
      <c r="H10" s="517"/>
      <c r="I10" s="518"/>
      <c r="J10" s="413">
        <v>0.625</v>
      </c>
      <c r="K10" s="414">
        <v>0.625</v>
      </c>
      <c r="L10" s="414">
        <v>0.625</v>
      </c>
      <c r="M10" s="414">
        <v>0.5</v>
      </c>
      <c r="N10" s="414">
        <v>0.25</v>
      </c>
      <c r="O10" s="414">
        <v>-0.5</v>
      </c>
      <c r="P10" s="415">
        <v>-0.875</v>
      </c>
      <c r="Q10" s="418" t="s">
        <v>12</v>
      </c>
      <c r="R10" s="419" t="s">
        <v>12</v>
      </c>
      <c r="S10" s="411"/>
      <c r="T10" s="510" t="s">
        <v>321</v>
      </c>
      <c r="U10" s="511"/>
      <c r="V10" s="511"/>
      <c r="W10" s="511"/>
      <c r="X10" s="512"/>
    </row>
    <row r="11" spans="2:24" ht="15.75" thickBot="1" x14ac:dyDescent="0.3">
      <c r="B11" s="409">
        <f t="shared" si="0"/>
        <v>8.25</v>
      </c>
      <c r="C11" s="410">
        <f>'[3]Flex Supreme Pricer'!D22+0.125</f>
        <v>101.375</v>
      </c>
      <c r="D11" s="410">
        <f>'[3]Flex Supreme Pricer'!E22+0.125</f>
        <v>101.25</v>
      </c>
      <c r="E11" s="410">
        <f>'[3]Flex Supreme Pricer'!F22+0.125</f>
        <v>101.125</v>
      </c>
      <c r="F11" s="411"/>
      <c r="G11" s="516" t="s">
        <v>7</v>
      </c>
      <c r="H11" s="517"/>
      <c r="I11" s="518"/>
      <c r="J11" s="413">
        <v>0.5</v>
      </c>
      <c r="K11" s="414">
        <v>0.5</v>
      </c>
      <c r="L11" s="414">
        <v>0.375</v>
      </c>
      <c r="M11" s="414">
        <v>0.25</v>
      </c>
      <c r="N11" s="414">
        <v>-0.375</v>
      </c>
      <c r="O11" s="414">
        <v>-0.875</v>
      </c>
      <c r="P11" s="415">
        <v>-1.125</v>
      </c>
      <c r="Q11" s="416" t="s">
        <v>12</v>
      </c>
      <c r="R11" s="417" t="s">
        <v>12</v>
      </c>
      <c r="S11" s="411"/>
      <c r="T11" s="496" t="s">
        <v>67</v>
      </c>
      <c r="U11" s="497"/>
      <c r="V11" s="497"/>
      <c r="W11" s="497"/>
      <c r="X11" s="498"/>
    </row>
    <row r="12" spans="2:24" ht="15.75" thickBot="1" x14ac:dyDescent="0.3">
      <c r="B12" s="409">
        <f t="shared" si="0"/>
        <v>8.375</v>
      </c>
      <c r="C12" s="410">
        <f>'[3]Flex Supreme Pricer'!D23+0.125</f>
        <v>101.75</v>
      </c>
      <c r="D12" s="410">
        <f>'[3]Flex Supreme Pricer'!E23+0.125</f>
        <v>101.625</v>
      </c>
      <c r="E12" s="410">
        <f>'[3]Flex Supreme Pricer'!F23+0.125</f>
        <v>101.5</v>
      </c>
      <c r="F12" s="411"/>
      <c r="G12" s="516" t="s">
        <v>8</v>
      </c>
      <c r="H12" s="517"/>
      <c r="I12" s="518"/>
      <c r="J12" s="413">
        <v>-0.25</v>
      </c>
      <c r="K12" s="414">
        <v>-0.25</v>
      </c>
      <c r="L12" s="414">
        <v>-0.25</v>
      </c>
      <c r="M12" s="414">
        <v>-0.25</v>
      </c>
      <c r="N12" s="414">
        <v>-0.5</v>
      </c>
      <c r="O12" s="414">
        <v>-1.25</v>
      </c>
      <c r="P12" s="415">
        <v>-2</v>
      </c>
      <c r="Q12" s="418" t="s">
        <v>12</v>
      </c>
      <c r="R12" s="419" t="s">
        <v>12</v>
      </c>
      <c r="S12" s="411"/>
      <c r="T12" s="522" t="s">
        <v>68</v>
      </c>
      <c r="U12" s="523"/>
      <c r="V12" s="523"/>
      <c r="W12" s="523"/>
      <c r="X12" s="524"/>
    </row>
    <row r="13" spans="2:24" ht="15.75" thickBot="1" x14ac:dyDescent="0.3">
      <c r="B13" s="409">
        <f t="shared" si="0"/>
        <v>8.5</v>
      </c>
      <c r="C13" s="410">
        <f>'[3]Flex Supreme Pricer'!D24+0.125</f>
        <v>102.125</v>
      </c>
      <c r="D13" s="410">
        <f>'[3]Flex Supreme Pricer'!E24+0.125</f>
        <v>102</v>
      </c>
      <c r="E13" s="410">
        <f>'[3]Flex Supreme Pricer'!F24+0.125</f>
        <v>101.875</v>
      </c>
      <c r="F13" s="411"/>
      <c r="G13" s="516" t="s">
        <v>9</v>
      </c>
      <c r="H13" s="517"/>
      <c r="I13" s="518"/>
      <c r="J13" s="413">
        <v>-0.5</v>
      </c>
      <c r="K13" s="414">
        <v>-0.5</v>
      </c>
      <c r="L13" s="414">
        <v>-0.5</v>
      </c>
      <c r="M13" s="414">
        <v>-0.625</v>
      </c>
      <c r="N13" s="414">
        <v>-1.25</v>
      </c>
      <c r="O13" s="415">
        <v>-2</v>
      </c>
      <c r="P13" s="415">
        <v>-3.25</v>
      </c>
      <c r="Q13" s="416" t="s">
        <v>12</v>
      </c>
      <c r="R13" s="417" t="s">
        <v>12</v>
      </c>
      <c r="S13" s="411"/>
      <c r="T13" s="510" t="s">
        <v>69</v>
      </c>
      <c r="U13" s="511"/>
      <c r="V13" s="519"/>
      <c r="W13" s="520">
        <v>0.125</v>
      </c>
      <c r="X13" s="521"/>
    </row>
    <row r="14" spans="2:24" ht="15.75" thickBot="1" x14ac:dyDescent="0.3">
      <c r="B14" s="409">
        <f t="shared" si="0"/>
        <v>8.625</v>
      </c>
      <c r="C14" s="410">
        <f>'[3]Flex Supreme Pricer'!D25+0.125</f>
        <v>102.5</v>
      </c>
      <c r="D14" s="410">
        <f>'[3]Flex Supreme Pricer'!E25+0.125</f>
        <v>102.375</v>
      </c>
      <c r="E14" s="410">
        <f>'[3]Flex Supreme Pricer'!F25+0.125</f>
        <v>102.25</v>
      </c>
      <c r="F14" s="411"/>
      <c r="G14" s="531" t="s">
        <v>10</v>
      </c>
      <c r="H14" s="532"/>
      <c r="I14" s="533"/>
      <c r="J14" s="413">
        <v>-1</v>
      </c>
      <c r="K14" s="414">
        <v>-1</v>
      </c>
      <c r="L14" s="414">
        <v>-1</v>
      </c>
      <c r="M14" s="414">
        <v>-1.125</v>
      </c>
      <c r="N14" s="414">
        <v>-2</v>
      </c>
      <c r="O14" s="415">
        <v>-3.375</v>
      </c>
      <c r="P14" s="420" t="s">
        <v>12</v>
      </c>
      <c r="Q14" s="421" t="s">
        <v>12</v>
      </c>
      <c r="R14" s="422" t="s">
        <v>12</v>
      </c>
      <c r="S14" s="411"/>
      <c r="T14" s="510" t="s">
        <v>70</v>
      </c>
      <c r="U14" s="511"/>
      <c r="V14" s="519"/>
      <c r="W14" s="520">
        <v>0</v>
      </c>
      <c r="X14" s="521"/>
    </row>
    <row r="15" spans="2:24" ht="15.75" thickBot="1" x14ac:dyDescent="0.3">
      <c r="B15" s="409">
        <f t="shared" si="0"/>
        <v>8.75</v>
      </c>
      <c r="C15" s="410">
        <f>'[3]Flex Supreme Pricer'!D26+0.125</f>
        <v>102.875</v>
      </c>
      <c r="D15" s="410">
        <f>'[3]Flex Supreme Pricer'!E26+0.125</f>
        <v>102.75</v>
      </c>
      <c r="E15" s="410">
        <f>'[3]Flex Supreme Pricer'!F26+0.125</f>
        <v>102.625</v>
      </c>
      <c r="F15" s="411"/>
      <c r="G15" s="534" t="s">
        <v>11</v>
      </c>
      <c r="H15" s="535"/>
      <c r="I15" s="535"/>
      <c r="J15" s="423" t="s">
        <v>12</v>
      </c>
      <c r="K15" s="423" t="s">
        <v>12</v>
      </c>
      <c r="L15" s="423" t="s">
        <v>12</v>
      </c>
      <c r="M15" s="423" t="s">
        <v>12</v>
      </c>
      <c r="N15" s="423" t="s">
        <v>12</v>
      </c>
      <c r="O15" s="423" t="s">
        <v>12</v>
      </c>
      <c r="P15" s="423" t="s">
        <v>12</v>
      </c>
      <c r="Q15" s="423" t="s">
        <v>12</v>
      </c>
      <c r="R15" s="424" t="s">
        <v>12</v>
      </c>
      <c r="S15" s="411"/>
      <c r="T15" s="510" t="s">
        <v>91</v>
      </c>
      <c r="U15" s="511"/>
      <c r="V15" s="519"/>
      <c r="W15" s="520">
        <v>-0.125</v>
      </c>
      <c r="X15" s="521"/>
    </row>
    <row r="16" spans="2:24" ht="15.75" thickBot="1" x14ac:dyDescent="0.3">
      <c r="B16" s="409">
        <f t="shared" si="0"/>
        <v>8.875</v>
      </c>
      <c r="C16" s="410">
        <f>'[3]Flex Supreme Pricer'!D27+0.125</f>
        <v>103.25</v>
      </c>
      <c r="D16" s="410">
        <f>'[3]Flex Supreme Pricer'!E27+0.125</f>
        <v>103.125</v>
      </c>
      <c r="E16" s="410">
        <f>'[3]Flex Supreme Pricer'!F27+0.125</f>
        <v>103</v>
      </c>
      <c r="F16" s="411"/>
      <c r="G16" s="525" t="s">
        <v>188</v>
      </c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7"/>
      <c r="S16" s="411"/>
      <c r="T16" s="528" t="s">
        <v>71</v>
      </c>
      <c r="U16" s="529"/>
      <c r="V16" s="529"/>
      <c r="W16" s="529"/>
      <c r="X16" s="530"/>
    </row>
    <row r="17" spans="2:24" ht="15.75" thickBot="1" x14ac:dyDescent="0.3">
      <c r="B17" s="409">
        <f t="shared" si="0"/>
        <v>9</v>
      </c>
      <c r="C17" s="410">
        <f>'[3]Flex Supreme Pricer'!D28+0.125</f>
        <v>103.625</v>
      </c>
      <c r="D17" s="410">
        <f>'[3]Flex Supreme Pricer'!E28+0.125</f>
        <v>103.5</v>
      </c>
      <c r="E17" s="410">
        <f>'[3]Flex Supreme Pricer'!F28+0.125</f>
        <v>103.375</v>
      </c>
      <c r="F17" s="411"/>
      <c r="G17" s="513" t="s">
        <v>112</v>
      </c>
      <c r="H17" s="514"/>
      <c r="I17" s="515"/>
      <c r="J17" s="413">
        <v>0.625</v>
      </c>
      <c r="K17" s="414">
        <v>0.625</v>
      </c>
      <c r="L17" s="414">
        <v>0.625</v>
      </c>
      <c r="M17" s="414">
        <v>0.5</v>
      </c>
      <c r="N17" s="414">
        <v>0.25</v>
      </c>
      <c r="O17" s="414">
        <v>-0.5</v>
      </c>
      <c r="P17" s="414">
        <v>-0.875</v>
      </c>
      <c r="Q17" s="425" t="s">
        <v>12</v>
      </c>
      <c r="R17" s="425" t="s">
        <v>12</v>
      </c>
      <c r="S17" s="411"/>
      <c r="T17" s="510" t="s">
        <v>72</v>
      </c>
      <c r="U17" s="511"/>
      <c r="V17" s="519"/>
      <c r="W17" s="520">
        <v>-0.125</v>
      </c>
      <c r="X17" s="521"/>
    </row>
    <row r="18" spans="2:24" ht="15.75" thickBot="1" x14ac:dyDescent="0.3">
      <c r="B18" s="409">
        <f t="shared" si="0"/>
        <v>9.125</v>
      </c>
      <c r="C18" s="410">
        <f>'[3]Flex Supreme Pricer'!D29+0.125</f>
        <v>104</v>
      </c>
      <c r="D18" s="410">
        <f>'[3]Flex Supreme Pricer'!E29+0.125</f>
        <v>103.875</v>
      </c>
      <c r="E18" s="410">
        <f>'[3]Flex Supreme Pricer'!F29+0.125</f>
        <v>103.75</v>
      </c>
      <c r="F18" s="411"/>
      <c r="G18" s="516" t="s">
        <v>113</v>
      </c>
      <c r="H18" s="517"/>
      <c r="I18" s="518"/>
      <c r="J18" s="413">
        <v>0.625</v>
      </c>
      <c r="K18" s="414">
        <v>0.625</v>
      </c>
      <c r="L18" s="414">
        <v>0.625</v>
      </c>
      <c r="M18" s="414">
        <v>0.5</v>
      </c>
      <c r="N18" s="414">
        <v>0.25</v>
      </c>
      <c r="O18" s="414">
        <v>-0.5</v>
      </c>
      <c r="P18" s="414">
        <v>-0.875</v>
      </c>
      <c r="Q18" s="425" t="s">
        <v>12</v>
      </c>
      <c r="R18" s="425" t="s">
        <v>12</v>
      </c>
      <c r="S18" s="411"/>
      <c r="T18" s="510" t="s">
        <v>69</v>
      </c>
      <c r="U18" s="511"/>
      <c r="V18" s="519"/>
      <c r="W18" s="571">
        <v>-0.25</v>
      </c>
      <c r="X18" s="572"/>
    </row>
    <row r="19" spans="2:24" ht="15.75" thickBot="1" x14ac:dyDescent="0.3">
      <c r="B19" s="409">
        <f t="shared" si="0"/>
        <v>9.25</v>
      </c>
      <c r="C19" s="410">
        <f>'[3]Flex Supreme Pricer'!D30+0.125</f>
        <v>104.375</v>
      </c>
      <c r="D19" s="410">
        <f>'[3]Flex Supreme Pricer'!E30+0.125</f>
        <v>104.25</v>
      </c>
      <c r="E19" s="410">
        <f>'[3]Flex Supreme Pricer'!F30+0.125</f>
        <v>104.125</v>
      </c>
      <c r="F19" s="411"/>
      <c r="G19" s="516" t="s">
        <v>7</v>
      </c>
      <c r="H19" s="517"/>
      <c r="I19" s="518"/>
      <c r="J19" s="413">
        <v>0.5</v>
      </c>
      <c r="K19" s="414">
        <v>0.5</v>
      </c>
      <c r="L19" s="414">
        <v>0.375</v>
      </c>
      <c r="M19" s="414">
        <v>0.25</v>
      </c>
      <c r="N19" s="414">
        <v>-0.375</v>
      </c>
      <c r="O19" s="414">
        <v>-0.875</v>
      </c>
      <c r="P19" s="414">
        <v>-1.125</v>
      </c>
      <c r="Q19" s="425" t="s">
        <v>12</v>
      </c>
      <c r="R19" s="425" t="s">
        <v>12</v>
      </c>
      <c r="S19" s="411"/>
      <c r="T19" s="510" t="s">
        <v>73</v>
      </c>
      <c r="U19" s="511"/>
      <c r="V19" s="519"/>
      <c r="W19" s="571">
        <v>-0.25</v>
      </c>
      <c r="X19" s="572"/>
    </row>
    <row r="20" spans="2:24" ht="15.75" thickBot="1" x14ac:dyDescent="0.3">
      <c r="B20" s="409">
        <f t="shared" si="0"/>
        <v>9.375</v>
      </c>
      <c r="C20" s="410">
        <f>'[3]Flex Supreme Pricer'!D31+0.125</f>
        <v>104.75</v>
      </c>
      <c r="D20" s="410">
        <f>'[3]Flex Supreme Pricer'!E31+0.125</f>
        <v>104.625</v>
      </c>
      <c r="E20" s="410">
        <f>'[3]Flex Supreme Pricer'!F31+0.125</f>
        <v>104.5</v>
      </c>
      <c r="F20" s="411"/>
      <c r="G20" s="516" t="s">
        <v>8</v>
      </c>
      <c r="H20" s="517"/>
      <c r="I20" s="518"/>
      <c r="J20" s="413">
        <v>-0.25</v>
      </c>
      <c r="K20" s="414">
        <v>-0.25</v>
      </c>
      <c r="L20" s="414">
        <v>-0.25</v>
      </c>
      <c r="M20" s="414">
        <v>-0.25</v>
      </c>
      <c r="N20" s="414">
        <v>-0.625</v>
      </c>
      <c r="O20" s="414">
        <v>-1.375</v>
      </c>
      <c r="P20" s="415">
        <v>-2</v>
      </c>
      <c r="Q20" s="425" t="s">
        <v>12</v>
      </c>
      <c r="R20" s="425" t="s">
        <v>12</v>
      </c>
      <c r="S20" s="411"/>
      <c r="T20" s="576" t="s">
        <v>114</v>
      </c>
      <c r="U20" s="577"/>
      <c r="V20" s="577"/>
      <c r="W20" s="577"/>
      <c r="X20" s="578"/>
    </row>
    <row r="21" spans="2:24" ht="15.75" thickBot="1" x14ac:dyDescent="0.3">
      <c r="B21" s="409">
        <f t="shared" si="0"/>
        <v>9.5</v>
      </c>
      <c r="C21" s="410">
        <f>'[3]Flex Supreme Pricer'!D32+0.125</f>
        <v>105.125</v>
      </c>
      <c r="D21" s="410">
        <f>'[3]Flex Supreme Pricer'!E32+0.125</f>
        <v>105</v>
      </c>
      <c r="E21" s="410">
        <f>'[3]Flex Supreme Pricer'!F32+0.125</f>
        <v>104.875</v>
      </c>
      <c r="F21" s="411"/>
      <c r="G21" s="516" t="s">
        <v>9</v>
      </c>
      <c r="H21" s="517"/>
      <c r="I21" s="518"/>
      <c r="J21" s="413">
        <v>-0.5</v>
      </c>
      <c r="K21" s="414">
        <v>-0.5</v>
      </c>
      <c r="L21" s="414">
        <v>-0.5</v>
      </c>
      <c r="M21" s="414">
        <v>-0.625</v>
      </c>
      <c r="N21" s="414">
        <v>-1.25</v>
      </c>
      <c r="O21" s="415">
        <v>-2</v>
      </c>
      <c r="P21" s="415">
        <v>-3.25</v>
      </c>
      <c r="Q21" s="425" t="s">
        <v>12</v>
      </c>
      <c r="R21" s="425" t="s">
        <v>12</v>
      </c>
      <c r="S21" s="411"/>
      <c r="T21" s="426"/>
      <c r="U21" s="427"/>
      <c r="V21" s="427"/>
      <c r="W21" s="427"/>
      <c r="X21" s="428"/>
    </row>
    <row r="22" spans="2:24" ht="15.75" thickBot="1" x14ac:dyDescent="0.3">
      <c r="B22" s="409">
        <f t="shared" si="0"/>
        <v>9.625</v>
      </c>
      <c r="C22" s="410">
        <f>'[3]Flex Supreme Pricer'!D33+0.125</f>
        <v>105.5</v>
      </c>
      <c r="D22" s="410">
        <f>'[3]Flex Supreme Pricer'!E33+0.125</f>
        <v>105.375</v>
      </c>
      <c r="E22" s="410">
        <f>'[3]Flex Supreme Pricer'!F33+0.125</f>
        <v>105.25</v>
      </c>
      <c r="F22" s="411"/>
      <c r="G22" s="531" t="s">
        <v>10</v>
      </c>
      <c r="H22" s="532"/>
      <c r="I22" s="533"/>
      <c r="J22" s="413">
        <v>-1</v>
      </c>
      <c r="K22" s="414">
        <v>-1</v>
      </c>
      <c r="L22" s="414">
        <v>-1</v>
      </c>
      <c r="M22" s="414">
        <v>-1.125</v>
      </c>
      <c r="N22" s="414">
        <v>-2</v>
      </c>
      <c r="O22" s="415">
        <v>-3.375</v>
      </c>
      <c r="P22" s="416" t="s">
        <v>12</v>
      </c>
      <c r="Q22" s="429" t="s">
        <v>12</v>
      </c>
      <c r="R22" s="429" t="s">
        <v>12</v>
      </c>
      <c r="S22" s="411"/>
      <c r="T22" s="426"/>
      <c r="V22" s="427"/>
      <c r="W22" s="427"/>
      <c r="X22" s="428"/>
    </row>
    <row r="23" spans="2:24" ht="15.75" thickBot="1" x14ac:dyDescent="0.3">
      <c r="B23" s="409">
        <f t="shared" si="0"/>
        <v>9.75</v>
      </c>
      <c r="C23" s="410">
        <f>'[3]Flex Supreme Pricer'!D34+0.125</f>
        <v>105.875</v>
      </c>
      <c r="D23" s="410">
        <f>'[3]Flex Supreme Pricer'!E34+0.125</f>
        <v>105.75</v>
      </c>
      <c r="E23" s="410">
        <f>'[3]Flex Supreme Pricer'!F34+0.125</f>
        <v>105.625</v>
      </c>
      <c r="F23" s="411"/>
      <c r="G23" s="525" t="s">
        <v>118</v>
      </c>
      <c r="H23" s="526"/>
      <c r="I23" s="526"/>
      <c r="J23" s="539"/>
      <c r="K23" s="539"/>
      <c r="L23" s="539"/>
      <c r="M23" s="539"/>
      <c r="N23" s="539"/>
      <c r="O23" s="539"/>
      <c r="P23" s="539"/>
      <c r="Q23" s="539"/>
      <c r="R23" s="540"/>
      <c r="S23" s="411"/>
      <c r="T23" s="426"/>
      <c r="U23" s="427"/>
      <c r="V23" s="427"/>
      <c r="W23" s="427"/>
      <c r="X23" s="428"/>
    </row>
    <row r="24" spans="2:24" ht="15.75" thickBot="1" x14ac:dyDescent="0.3">
      <c r="B24" s="409">
        <f t="shared" si="0"/>
        <v>9.875</v>
      </c>
      <c r="C24" s="410">
        <f>'[3]Flex Supreme Pricer'!D35+0.125</f>
        <v>106.25</v>
      </c>
      <c r="D24" s="410">
        <f>'[3]Flex Supreme Pricer'!E35+0.125</f>
        <v>106.125</v>
      </c>
      <c r="E24" s="410">
        <f>'[3]Flex Supreme Pricer'!F35+0.125</f>
        <v>106</v>
      </c>
      <c r="F24" s="411"/>
      <c r="G24" s="513" t="s">
        <v>322</v>
      </c>
      <c r="H24" s="514"/>
      <c r="I24" s="515"/>
      <c r="J24" s="413">
        <v>-0.5</v>
      </c>
      <c r="K24" s="414">
        <v>-0.5</v>
      </c>
      <c r="L24" s="414">
        <v>-0.5</v>
      </c>
      <c r="M24" s="414">
        <v>-0.625</v>
      </c>
      <c r="N24" s="414">
        <v>-0.75</v>
      </c>
      <c r="O24" s="414">
        <v>-0.875</v>
      </c>
      <c r="P24" s="414">
        <v>-1</v>
      </c>
      <c r="Q24" s="425" t="s">
        <v>12</v>
      </c>
      <c r="R24" s="425" t="s">
        <v>12</v>
      </c>
      <c r="S24" s="411"/>
      <c r="T24" s="426"/>
      <c r="U24" s="427"/>
      <c r="V24" s="427"/>
      <c r="W24" s="427"/>
      <c r="X24" s="428"/>
    </row>
    <row r="25" spans="2:24" ht="15.75" thickBot="1" x14ac:dyDescent="0.3">
      <c r="B25" s="409">
        <f t="shared" si="0"/>
        <v>10</v>
      </c>
      <c r="C25" s="410">
        <f>'[3]Flex Supreme Pricer'!D36+0.125</f>
        <v>106.625</v>
      </c>
      <c r="D25" s="410">
        <f>'[3]Flex Supreme Pricer'!E36+0.125</f>
        <v>106.5</v>
      </c>
      <c r="E25" s="410">
        <f>'[3]Flex Supreme Pricer'!F36+0.125</f>
        <v>106.375</v>
      </c>
      <c r="F25" s="411"/>
      <c r="G25" s="541" t="s">
        <v>323</v>
      </c>
      <c r="H25" s="542"/>
      <c r="I25" s="543"/>
      <c r="J25" s="413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25" t="s">
        <v>12</v>
      </c>
      <c r="R25" s="425" t="s">
        <v>12</v>
      </c>
      <c r="S25" s="411"/>
      <c r="T25" s="426"/>
      <c r="U25" s="427"/>
      <c r="V25" s="427"/>
      <c r="W25" s="427"/>
      <c r="X25" s="428"/>
    </row>
    <row r="26" spans="2:24" ht="15.75" thickBot="1" x14ac:dyDescent="0.3">
      <c r="B26" s="409">
        <f t="shared" si="0"/>
        <v>10.125</v>
      </c>
      <c r="C26" s="410">
        <f>'[3]Flex Supreme Pricer'!D37+0.125</f>
        <v>107</v>
      </c>
      <c r="D26" s="410">
        <f>'[3]Flex Supreme Pricer'!E37+0.125</f>
        <v>106.875</v>
      </c>
      <c r="E26" s="410">
        <f>'[3]Flex Supreme Pricer'!F37+0.125</f>
        <v>106.75</v>
      </c>
      <c r="F26" s="411"/>
      <c r="G26" s="541" t="s">
        <v>324</v>
      </c>
      <c r="H26" s="542"/>
      <c r="I26" s="543"/>
      <c r="J26" s="413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25" t="s">
        <v>12</v>
      </c>
      <c r="R26" s="425" t="s">
        <v>12</v>
      </c>
      <c r="S26" s="411"/>
      <c r="T26" s="565" t="s">
        <v>75</v>
      </c>
      <c r="U26" s="566"/>
      <c r="V26" s="566"/>
      <c r="W26" s="566"/>
      <c r="X26" s="567"/>
    </row>
    <row r="27" spans="2:24" ht="15.75" thickBot="1" x14ac:dyDescent="0.3">
      <c r="B27" s="409">
        <f t="shared" si="0"/>
        <v>10.25</v>
      </c>
      <c r="C27" s="410">
        <f>'[3]Flex Supreme Pricer'!D38+0.125</f>
        <v>107.375</v>
      </c>
      <c r="D27" s="410">
        <f>'[3]Flex Supreme Pricer'!E38+0.125</f>
        <v>107.25</v>
      </c>
      <c r="E27" s="410">
        <f>'[3]Flex Supreme Pricer'!F38+0.125</f>
        <v>107.125</v>
      </c>
      <c r="F27" s="411"/>
      <c r="G27" s="541" t="s">
        <v>325</v>
      </c>
      <c r="H27" s="542"/>
      <c r="I27" s="543"/>
      <c r="J27" s="413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414">
        <v>0</v>
      </c>
      <c r="Q27" s="425" t="s">
        <v>12</v>
      </c>
      <c r="R27" s="425" t="s">
        <v>12</v>
      </c>
      <c r="S27" s="411"/>
      <c r="T27" s="553" t="s">
        <v>119</v>
      </c>
      <c r="U27" s="554"/>
      <c r="V27" s="554"/>
      <c r="W27" s="554"/>
      <c r="X27" s="555"/>
    </row>
    <row r="28" spans="2:24" ht="15.75" thickBot="1" x14ac:dyDescent="0.3">
      <c r="B28" s="409">
        <f t="shared" si="0"/>
        <v>10.375</v>
      </c>
      <c r="C28" s="410">
        <f>'[3]Flex Supreme Pricer'!D39+0.125</f>
        <v>107.75</v>
      </c>
      <c r="D28" s="410">
        <f>'[3]Flex Supreme Pricer'!E39+0.125</f>
        <v>107.625</v>
      </c>
      <c r="E28" s="410">
        <f>'[3]Flex Supreme Pricer'!F39+0.125</f>
        <v>107.5</v>
      </c>
      <c r="F28" s="411"/>
      <c r="G28" s="544" t="s">
        <v>326</v>
      </c>
      <c r="H28" s="545"/>
      <c r="I28" s="546"/>
      <c r="J28" s="413">
        <v>-1.375</v>
      </c>
      <c r="K28" s="414">
        <v>-1.375</v>
      </c>
      <c r="L28" s="414">
        <v>-1.375</v>
      </c>
      <c r="M28" s="414">
        <v>-1.5</v>
      </c>
      <c r="N28" s="414">
        <v>-1.625</v>
      </c>
      <c r="O28" s="415">
        <v>-1.75</v>
      </c>
      <c r="P28" s="416" t="s">
        <v>12</v>
      </c>
      <c r="Q28" s="425" t="s">
        <v>12</v>
      </c>
      <c r="R28" s="425" t="s">
        <v>12</v>
      </c>
      <c r="S28" s="411"/>
      <c r="T28" s="553" t="s">
        <v>77</v>
      </c>
      <c r="U28" s="554"/>
      <c r="V28" s="554"/>
      <c r="W28" s="554"/>
      <c r="X28" s="555"/>
    </row>
    <row r="29" spans="2:24" ht="15.75" thickBot="1" x14ac:dyDescent="0.3">
      <c r="B29" s="409">
        <f t="shared" si="0"/>
        <v>10.5</v>
      </c>
      <c r="C29" s="410">
        <f>'[3]Flex Supreme Pricer'!D40+0.125</f>
        <v>108.125</v>
      </c>
      <c r="D29" s="410">
        <f>'[3]Flex Supreme Pricer'!E40+0.125</f>
        <v>108</v>
      </c>
      <c r="E29" s="410">
        <f>'[3]Flex Supreme Pricer'!F40+0.125</f>
        <v>107.875</v>
      </c>
      <c r="F29" s="411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0"/>
      <c r="Q29" s="430"/>
      <c r="R29" s="431"/>
      <c r="S29" s="411"/>
      <c r="T29" s="553" t="s">
        <v>78</v>
      </c>
      <c r="U29" s="554"/>
      <c r="V29" s="554"/>
      <c r="W29" s="554"/>
      <c r="X29" s="555"/>
    </row>
    <row r="30" spans="2:24" ht="15.75" thickBot="1" x14ac:dyDescent="0.3">
      <c r="B30" s="409">
        <f t="shared" si="0"/>
        <v>10.625</v>
      </c>
      <c r="C30" s="410">
        <f>'[3]Flex Supreme Pricer'!D41+0.125</f>
        <v>108.5</v>
      </c>
      <c r="D30" s="410">
        <f>'[3]Flex Supreme Pricer'!E41+0.125</f>
        <v>108.375</v>
      </c>
      <c r="E30" s="410">
        <f>'[3]Flex Supreme Pricer'!F41+0.125</f>
        <v>108.25</v>
      </c>
      <c r="F30" s="411"/>
      <c r="G30" s="568" t="s">
        <v>327</v>
      </c>
      <c r="H30" s="569"/>
      <c r="I30" s="570"/>
      <c r="J30" s="432">
        <v>-0.25</v>
      </c>
      <c r="K30" s="433">
        <v>-0.25</v>
      </c>
      <c r="L30" s="433">
        <v>-0.25</v>
      </c>
      <c r="M30" s="433">
        <v>-0.625</v>
      </c>
      <c r="N30" s="433">
        <v>-0.875</v>
      </c>
      <c r="O30" s="433">
        <v>-1.375</v>
      </c>
      <c r="P30" s="433">
        <v>-2.5</v>
      </c>
      <c r="Q30" s="434" t="s">
        <v>12</v>
      </c>
      <c r="R30" s="434" t="s">
        <v>12</v>
      </c>
      <c r="S30" s="411"/>
      <c r="T30" s="553" t="s">
        <v>79</v>
      </c>
      <c r="U30" s="554"/>
      <c r="V30" s="554"/>
      <c r="W30" s="554"/>
      <c r="X30" s="555"/>
    </row>
    <row r="31" spans="2:24" ht="15.75" thickBot="1" x14ac:dyDescent="0.3">
      <c r="B31" s="573" t="s">
        <v>190</v>
      </c>
      <c r="C31" s="574"/>
      <c r="D31" s="574"/>
      <c r="E31" s="575"/>
      <c r="F31" s="411"/>
      <c r="G31" s="547" t="s">
        <v>328</v>
      </c>
      <c r="H31" s="548"/>
      <c r="I31" s="549"/>
      <c r="J31" s="413">
        <v>-1.375</v>
      </c>
      <c r="K31" s="414">
        <v>-1.5</v>
      </c>
      <c r="L31" s="414">
        <v>-1.625</v>
      </c>
      <c r="M31" s="414">
        <v>-1.75</v>
      </c>
      <c r="N31" s="414">
        <v>-1.875</v>
      </c>
      <c r="O31" s="414">
        <v>-2</v>
      </c>
      <c r="P31" s="414">
        <v>-2.125</v>
      </c>
      <c r="Q31" s="425" t="s">
        <v>12</v>
      </c>
      <c r="R31" s="425" t="s">
        <v>12</v>
      </c>
      <c r="S31" s="411"/>
      <c r="T31" s="550" t="s">
        <v>80</v>
      </c>
      <c r="U31" s="551"/>
      <c r="V31" s="551"/>
      <c r="W31" s="551"/>
      <c r="X31" s="552"/>
    </row>
    <row r="32" spans="2:24" ht="15.75" thickBot="1" x14ac:dyDescent="0.3">
      <c r="B32" s="589" t="s">
        <v>115</v>
      </c>
      <c r="C32" s="590"/>
      <c r="D32" s="591">
        <v>150000</v>
      </c>
      <c r="E32" s="592"/>
      <c r="F32" s="411"/>
      <c r="G32" s="579" t="s">
        <v>329</v>
      </c>
      <c r="H32" s="580"/>
      <c r="I32" s="581"/>
      <c r="J32" s="413">
        <v>-0.125</v>
      </c>
      <c r="K32" s="414">
        <v>-0.25</v>
      </c>
      <c r="L32" s="414">
        <v>-0.25</v>
      </c>
      <c r="M32" s="414">
        <v>-0.375</v>
      </c>
      <c r="N32" s="414">
        <v>-0.375</v>
      </c>
      <c r="O32" s="414">
        <v>-0.375</v>
      </c>
      <c r="P32" s="414">
        <v>-0.375</v>
      </c>
      <c r="Q32" s="425" t="s">
        <v>12</v>
      </c>
      <c r="R32" s="425" t="s">
        <v>12</v>
      </c>
      <c r="S32" s="411"/>
      <c r="T32" s="586" t="s">
        <v>81</v>
      </c>
      <c r="U32" s="587"/>
      <c r="V32" s="587"/>
      <c r="W32" s="587"/>
      <c r="X32" s="588"/>
    </row>
    <row r="33" spans="2:24" ht="15.75" thickBot="1" x14ac:dyDescent="0.3">
      <c r="B33" s="596" t="s">
        <v>116</v>
      </c>
      <c r="C33" s="597"/>
      <c r="D33" s="598">
        <v>3500000</v>
      </c>
      <c r="E33" s="599"/>
      <c r="F33" s="411"/>
      <c r="G33" s="593" t="s">
        <v>330</v>
      </c>
      <c r="H33" s="594"/>
      <c r="I33" s="595"/>
      <c r="J33" s="413">
        <v>-0.75</v>
      </c>
      <c r="K33" s="414">
        <v>-0.75</v>
      </c>
      <c r="L33" s="414">
        <v>-0.875</v>
      </c>
      <c r="M33" s="414">
        <v>-1</v>
      </c>
      <c r="N33" s="414">
        <v>-1.125</v>
      </c>
      <c r="O33" s="414">
        <v>-1.25</v>
      </c>
      <c r="P33" s="416" t="s">
        <v>12</v>
      </c>
      <c r="Q33" s="425" t="s">
        <v>12</v>
      </c>
      <c r="R33" s="425" t="s">
        <v>12</v>
      </c>
      <c r="S33" s="411"/>
      <c r="T33" s="559" t="s">
        <v>331</v>
      </c>
      <c r="U33" s="560"/>
      <c r="V33" s="560"/>
      <c r="W33" s="560"/>
      <c r="X33" s="561"/>
    </row>
    <row r="34" spans="2:24" ht="15.75" thickBot="1" x14ac:dyDescent="0.3">
      <c r="B34" s="562" t="s">
        <v>195</v>
      </c>
      <c r="C34" s="563"/>
      <c r="D34" s="563"/>
      <c r="E34" s="564"/>
      <c r="F34" s="411"/>
      <c r="G34" s="556" t="s">
        <v>163</v>
      </c>
      <c r="H34" s="557"/>
      <c r="I34" s="558"/>
      <c r="J34" s="413">
        <v>-0.75</v>
      </c>
      <c r="K34" s="414">
        <v>-0.75</v>
      </c>
      <c r="L34" s="414">
        <v>-0.75</v>
      </c>
      <c r="M34" s="414">
        <v>-0.75</v>
      </c>
      <c r="N34" s="414">
        <v>-0.75</v>
      </c>
      <c r="O34" s="414">
        <v>-0.75</v>
      </c>
      <c r="P34" s="435">
        <v>-0.75</v>
      </c>
      <c r="Q34" s="425" t="s">
        <v>12</v>
      </c>
      <c r="R34" s="425" t="s">
        <v>12</v>
      </c>
      <c r="S34" s="411"/>
      <c r="T34" s="559" t="s">
        <v>82</v>
      </c>
      <c r="U34" s="560"/>
      <c r="V34" s="560"/>
      <c r="W34" s="560"/>
      <c r="X34" s="561"/>
    </row>
    <row r="35" spans="2:24" ht="15.75" thickBot="1" x14ac:dyDescent="0.3">
      <c r="B35" s="547" t="s">
        <v>332</v>
      </c>
      <c r="C35" s="548"/>
      <c r="D35" s="548"/>
      <c r="E35" s="585"/>
      <c r="F35" s="411"/>
      <c r="G35" s="516" t="s">
        <v>120</v>
      </c>
      <c r="H35" s="517"/>
      <c r="I35" s="518"/>
      <c r="J35" s="413">
        <v>-0.125</v>
      </c>
      <c r="K35" s="414">
        <v>-0.25</v>
      </c>
      <c r="L35" s="414">
        <v>-0.25</v>
      </c>
      <c r="M35" s="414">
        <v>-0.375</v>
      </c>
      <c r="N35" s="414">
        <v>-0.375</v>
      </c>
      <c r="O35" s="414">
        <v>-0.375</v>
      </c>
      <c r="P35" s="414">
        <v>-0.375</v>
      </c>
      <c r="Q35" s="425" t="s">
        <v>12</v>
      </c>
      <c r="R35" s="425" t="s">
        <v>12</v>
      </c>
      <c r="S35" s="411"/>
      <c r="T35" s="582" t="s">
        <v>84</v>
      </c>
      <c r="U35" s="583"/>
      <c r="V35" s="583"/>
      <c r="W35" s="583"/>
      <c r="X35" s="584"/>
    </row>
    <row r="36" spans="2:24" ht="15.75" thickBot="1" x14ac:dyDescent="0.3">
      <c r="B36" s="547" t="s">
        <v>196</v>
      </c>
      <c r="C36" s="548"/>
      <c r="D36" s="548"/>
      <c r="E36" s="585"/>
      <c r="F36" s="411"/>
      <c r="G36" s="516" t="s">
        <v>333</v>
      </c>
      <c r="H36" s="517"/>
      <c r="I36" s="518"/>
      <c r="J36" s="413">
        <v>-0.5</v>
      </c>
      <c r="K36" s="414">
        <v>-0.5</v>
      </c>
      <c r="L36" s="414">
        <v>-0.5</v>
      </c>
      <c r="M36" s="414">
        <v>-0.5</v>
      </c>
      <c r="N36" s="414">
        <v>-0.5</v>
      </c>
      <c r="O36" s="414">
        <v>-0.5</v>
      </c>
      <c r="P36" s="414">
        <v>-0.5</v>
      </c>
      <c r="Q36" s="425" t="s">
        <v>12</v>
      </c>
      <c r="R36" s="425" t="s">
        <v>12</v>
      </c>
      <c r="S36" s="411"/>
      <c r="T36" s="559" t="s">
        <v>85</v>
      </c>
      <c r="U36" s="560"/>
      <c r="V36" s="560"/>
      <c r="W36" s="560"/>
      <c r="X36" s="561"/>
    </row>
    <row r="37" spans="2:24" ht="15.75" thickBot="1" x14ac:dyDescent="0.3">
      <c r="B37" s="547" t="s">
        <v>197</v>
      </c>
      <c r="C37" s="548"/>
      <c r="D37" s="548"/>
      <c r="E37" s="585"/>
      <c r="F37" s="411"/>
      <c r="G37" s="516" t="s">
        <v>121</v>
      </c>
      <c r="H37" s="517"/>
      <c r="I37" s="518"/>
      <c r="J37" s="413">
        <v>-0.625</v>
      </c>
      <c r="K37" s="414">
        <v>-0.625</v>
      </c>
      <c r="L37" s="414">
        <v>-0.625</v>
      </c>
      <c r="M37" s="414">
        <v>-0.625</v>
      </c>
      <c r="N37" s="414">
        <v>-0.625</v>
      </c>
      <c r="O37" s="414">
        <v>-0.625</v>
      </c>
      <c r="P37" s="414">
        <v>-0.625</v>
      </c>
      <c r="Q37" s="425" t="s">
        <v>12</v>
      </c>
      <c r="R37" s="425" t="s">
        <v>12</v>
      </c>
      <c r="S37" s="411"/>
      <c r="T37" s="536" t="s">
        <v>86</v>
      </c>
      <c r="U37" s="537"/>
      <c r="V37" s="537"/>
      <c r="W37" s="537"/>
      <c r="X37" s="538"/>
    </row>
    <row r="38" spans="2:24" ht="15.75" thickBot="1" x14ac:dyDescent="0.3">
      <c r="B38" s="547" t="s">
        <v>198</v>
      </c>
      <c r="C38" s="548"/>
      <c r="D38" s="548"/>
      <c r="E38" s="585"/>
      <c r="F38" s="411"/>
      <c r="G38" s="531" t="s">
        <v>122</v>
      </c>
      <c r="H38" s="532"/>
      <c r="I38" s="533"/>
      <c r="J38" s="413">
        <v>-0.25</v>
      </c>
      <c r="K38" s="414">
        <v>-0.25</v>
      </c>
      <c r="L38" s="414">
        <v>-0.25</v>
      </c>
      <c r="M38" s="414">
        <v>-0.25</v>
      </c>
      <c r="N38" s="414">
        <v>-0.25</v>
      </c>
      <c r="O38" s="414">
        <v>-0.25</v>
      </c>
      <c r="P38" s="414">
        <v>-0.25</v>
      </c>
      <c r="Q38" s="436" t="s">
        <v>12</v>
      </c>
      <c r="R38" s="436" t="s">
        <v>12</v>
      </c>
      <c r="S38" s="411"/>
      <c r="T38" s="602" t="s">
        <v>334</v>
      </c>
      <c r="U38" s="603"/>
      <c r="V38" s="603"/>
      <c r="W38" s="603"/>
      <c r="X38" s="604"/>
    </row>
    <row r="39" spans="2:24" ht="15.75" thickBot="1" x14ac:dyDescent="0.3">
      <c r="B39" s="608" t="s">
        <v>199</v>
      </c>
      <c r="C39" s="609"/>
      <c r="D39" s="609"/>
      <c r="E39" s="610"/>
      <c r="F39" s="209"/>
      <c r="G39" s="437" t="s">
        <v>123</v>
      </c>
      <c r="H39" s="438"/>
      <c r="I39" s="438"/>
      <c r="J39" s="438"/>
      <c r="K39" s="438"/>
      <c r="L39" s="438"/>
      <c r="M39" s="439"/>
      <c r="N39" s="53" t="s">
        <v>124</v>
      </c>
      <c r="O39" s="53"/>
      <c r="P39" s="53"/>
      <c r="Q39" s="53"/>
      <c r="R39" s="54"/>
      <c r="S39" s="209"/>
      <c r="T39" s="605" t="s">
        <v>88</v>
      </c>
      <c r="U39" s="606"/>
      <c r="V39" s="606"/>
      <c r="W39" s="606"/>
      <c r="X39" s="607"/>
    </row>
    <row r="40" spans="2:24" ht="15.75" thickBot="1" x14ac:dyDescent="0.3">
      <c r="B40" s="624" t="s">
        <v>335</v>
      </c>
      <c r="C40" s="625"/>
      <c r="D40" s="625"/>
      <c r="E40" s="626"/>
      <c r="F40" s="209"/>
      <c r="G40" s="440"/>
      <c r="H40" s="441"/>
      <c r="I40" s="441"/>
      <c r="J40" s="441"/>
      <c r="K40" s="441"/>
      <c r="L40" s="441"/>
      <c r="M40" s="442"/>
      <c r="N40" s="618" t="s">
        <v>125</v>
      </c>
      <c r="O40" s="618"/>
      <c r="P40" s="618"/>
      <c r="Q40" s="618"/>
      <c r="R40" s="619"/>
      <c r="S40" s="209"/>
      <c r="T40" s="620" t="s">
        <v>77</v>
      </c>
      <c r="U40" s="621"/>
      <c r="V40" s="621"/>
      <c r="W40" s="621"/>
      <c r="X40" s="622"/>
    </row>
    <row r="41" spans="2:24" ht="15.75" thickBot="1" x14ac:dyDescent="0.3">
      <c r="B41" s="613" t="s">
        <v>336</v>
      </c>
      <c r="C41" s="614"/>
      <c r="D41" s="614"/>
      <c r="E41" s="614"/>
      <c r="F41" s="207"/>
      <c r="G41" s="55"/>
      <c r="H41" s="56"/>
      <c r="I41" s="56"/>
      <c r="J41" s="56"/>
      <c r="K41" s="56"/>
      <c r="L41" s="56"/>
      <c r="M41" s="57"/>
      <c r="N41" s="618" t="s">
        <v>126</v>
      </c>
      <c r="O41" s="618"/>
      <c r="P41" s="618"/>
      <c r="Q41" s="618"/>
      <c r="R41" s="619"/>
      <c r="S41" s="207"/>
      <c r="T41" s="611"/>
      <c r="U41" s="612"/>
      <c r="V41" s="612"/>
      <c r="W41" s="612"/>
      <c r="X41" s="623"/>
    </row>
    <row r="42" spans="2:24" ht="15.75" thickBot="1" x14ac:dyDescent="0.3">
      <c r="B42" s="611" t="s">
        <v>117</v>
      </c>
      <c r="C42" s="612"/>
      <c r="D42" s="615" t="s">
        <v>337</v>
      </c>
      <c r="E42" s="615"/>
      <c r="F42" s="615"/>
      <c r="G42" s="616"/>
      <c r="H42" s="616"/>
      <c r="I42" s="616"/>
      <c r="J42" s="616"/>
      <c r="K42" s="616"/>
      <c r="L42" s="616"/>
      <c r="M42" s="616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7"/>
    </row>
    <row r="43" spans="2:24" x14ac:dyDescent="0.25">
      <c r="B43" s="600"/>
      <c r="C43" s="600"/>
      <c r="D43" s="601"/>
      <c r="E43" s="601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90" t="s">
        <v>106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2"/>
    </row>
    <row r="2" spans="1:26" s="21" customFormat="1" ht="23.25" x14ac:dyDescent="0.35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5" customFormat="1" x14ac:dyDescent="0.25">
      <c r="A8" s="443">
        <v>6</v>
      </c>
      <c r="B8" s="444" t="s">
        <v>102</v>
      </c>
      <c r="C8" s="444">
        <v>97.513000000000005</v>
      </c>
      <c r="D8" s="444">
        <v>97.388000000000005</v>
      </c>
      <c r="E8" s="444">
        <v>97.263000000000005</v>
      </c>
      <c r="F8" s="444">
        <v>97.138000000000005</v>
      </c>
      <c r="L8" s="444"/>
      <c r="M8" s="444"/>
      <c r="N8" s="444"/>
      <c r="O8" s="444"/>
      <c r="P8" s="444"/>
      <c r="Q8" s="444"/>
      <c r="R8" s="444"/>
      <c r="S8" s="446"/>
      <c r="T8" s="446"/>
      <c r="U8" s="446"/>
      <c r="V8" s="446"/>
      <c r="W8" s="446"/>
      <c r="X8" s="446"/>
      <c r="Y8" s="446"/>
      <c r="Z8" s="446"/>
    </row>
    <row r="9" spans="1:26" s="445" customFormat="1" x14ac:dyDescent="0.25">
      <c r="A9" s="443">
        <v>6.125</v>
      </c>
      <c r="B9" s="444" t="s">
        <v>102</v>
      </c>
      <c r="C9" s="444">
        <v>98.031999999999996</v>
      </c>
      <c r="D9" s="444">
        <v>97.906999999999996</v>
      </c>
      <c r="E9" s="444">
        <v>97.781999999999996</v>
      </c>
      <c r="F9" s="444">
        <v>97.656999999999996</v>
      </c>
      <c r="L9" s="444"/>
      <c r="M9" s="444"/>
      <c r="N9" s="444"/>
      <c r="O9" s="444"/>
      <c r="P9" s="444"/>
      <c r="Q9" s="444"/>
      <c r="R9" s="444"/>
      <c r="S9" s="446"/>
      <c r="T9" s="446"/>
      <c r="U9" s="446"/>
      <c r="V9" s="446"/>
      <c r="W9" s="446"/>
      <c r="X9" s="446"/>
      <c r="Y9" s="446"/>
      <c r="Z9" s="446"/>
    </row>
    <row r="10" spans="1:26" s="445" customFormat="1" x14ac:dyDescent="0.25">
      <c r="A10" s="443">
        <v>6.25</v>
      </c>
      <c r="B10" s="444" t="s">
        <v>102</v>
      </c>
      <c r="C10" s="444">
        <v>98.513000000000005</v>
      </c>
      <c r="D10" s="444">
        <v>98.388000000000005</v>
      </c>
      <c r="E10" s="444">
        <v>98.263000000000005</v>
      </c>
      <c r="F10" s="444">
        <v>98.138000000000005</v>
      </c>
      <c r="L10" s="444"/>
      <c r="M10" s="444"/>
      <c r="N10" s="444"/>
      <c r="O10" s="444"/>
      <c r="P10" s="444"/>
      <c r="Q10" s="444"/>
      <c r="R10" s="444"/>
      <c r="S10" s="446"/>
      <c r="T10" s="446"/>
      <c r="U10" s="446"/>
      <c r="V10" s="446"/>
      <c r="W10" s="446"/>
      <c r="X10" s="446"/>
      <c r="Y10" s="446"/>
      <c r="Z10" s="446"/>
    </row>
    <row r="11" spans="1:26" s="445" customFormat="1" x14ac:dyDescent="0.25">
      <c r="A11" s="443">
        <v>6.375</v>
      </c>
      <c r="B11" s="444" t="s">
        <v>102</v>
      </c>
      <c r="C11" s="444">
        <v>98.954999999999998</v>
      </c>
      <c r="D11" s="444">
        <v>98.83</v>
      </c>
      <c r="E11" s="444">
        <v>98.704999999999998</v>
      </c>
      <c r="F11" s="444">
        <v>98.58</v>
      </c>
      <c r="L11" s="444"/>
      <c r="M11" s="444"/>
      <c r="N11" s="444"/>
      <c r="O11" s="444"/>
      <c r="P11" s="444"/>
      <c r="Q11" s="444"/>
      <c r="R11" s="444"/>
      <c r="S11" s="446"/>
      <c r="T11" s="446"/>
      <c r="U11" s="446"/>
      <c r="V11" s="446"/>
      <c r="W11" s="446"/>
      <c r="X11" s="446"/>
      <c r="Y11" s="446"/>
      <c r="Z11" s="446"/>
    </row>
    <row r="12" spans="1:26" s="445" customFormat="1" x14ac:dyDescent="0.25">
      <c r="A12" s="443">
        <v>6.5</v>
      </c>
      <c r="B12" s="444" t="s">
        <v>102</v>
      </c>
      <c r="C12" s="444">
        <v>99.358999999999995</v>
      </c>
      <c r="D12" s="444">
        <v>99.233999999999995</v>
      </c>
      <c r="E12" s="444">
        <v>99.108999999999995</v>
      </c>
      <c r="F12" s="444">
        <v>98.983999999999995</v>
      </c>
      <c r="L12" s="444"/>
      <c r="M12" s="444"/>
      <c r="N12" s="444"/>
      <c r="O12" s="444"/>
      <c r="P12" s="444"/>
      <c r="Q12" s="444"/>
      <c r="R12" s="444"/>
      <c r="S12" s="446"/>
      <c r="T12" s="446"/>
      <c r="U12" s="446"/>
      <c r="V12" s="446"/>
      <c r="W12" s="446"/>
      <c r="X12" s="446"/>
      <c r="Y12" s="446"/>
      <c r="Z12" s="446"/>
    </row>
    <row r="13" spans="1:26" s="445" customFormat="1" x14ac:dyDescent="0.25">
      <c r="A13" s="443">
        <v>6.625</v>
      </c>
      <c r="B13" s="444" t="s">
        <v>102</v>
      </c>
      <c r="C13" s="444">
        <v>99.724000000000004</v>
      </c>
      <c r="D13" s="444">
        <v>99.599000000000004</v>
      </c>
      <c r="E13" s="444">
        <v>99.474000000000004</v>
      </c>
      <c r="F13" s="444">
        <v>99.349000000000004</v>
      </c>
      <c r="L13" s="444"/>
      <c r="M13" s="444"/>
      <c r="N13" s="444"/>
      <c r="O13" s="444"/>
      <c r="P13" s="444"/>
      <c r="Q13" s="444"/>
      <c r="R13" s="444"/>
      <c r="S13" s="446"/>
      <c r="T13" s="446"/>
      <c r="U13" s="446"/>
      <c r="V13" s="446"/>
      <c r="W13" s="446"/>
      <c r="X13" s="446"/>
      <c r="Y13" s="446"/>
      <c r="Z13" s="446"/>
    </row>
    <row r="14" spans="1:26" s="445" customFormat="1" ht="15.75" thickBot="1" x14ac:dyDescent="0.3">
      <c r="A14" s="443">
        <v>6.75</v>
      </c>
      <c r="B14" s="444" t="s">
        <v>102</v>
      </c>
      <c r="C14" s="444">
        <v>99.19</v>
      </c>
      <c r="D14" s="447">
        <f>'[4]Base Pricing'!AN12+'[4]Base Pricing'!$C$2</f>
        <v>99.091717596670108</v>
      </c>
      <c r="E14" s="444">
        <v>99.801000000000002</v>
      </c>
      <c r="F14" s="444">
        <v>99.676000000000002</v>
      </c>
      <c r="L14" s="444"/>
      <c r="M14" s="444"/>
      <c r="N14" s="444"/>
      <c r="O14" s="444"/>
      <c r="P14" s="444"/>
      <c r="Q14" s="444"/>
      <c r="R14" s="444"/>
      <c r="S14" s="446"/>
      <c r="T14" s="446"/>
      <c r="U14" s="446"/>
      <c r="V14" s="446"/>
      <c r="W14" s="446"/>
      <c r="X14" s="446"/>
      <c r="Y14" s="446"/>
      <c r="Z14" s="446"/>
    </row>
    <row r="15" spans="1:26" s="445" customFormat="1" ht="15.75" thickBot="1" x14ac:dyDescent="0.3">
      <c r="A15" s="627" t="s">
        <v>285</v>
      </c>
      <c r="B15" s="628"/>
      <c r="C15" s="628"/>
      <c r="D15" s="628"/>
      <c r="E15" s="628"/>
      <c r="F15" s="629"/>
      <c r="G15" s="630" t="s">
        <v>338</v>
      </c>
      <c r="H15" s="631"/>
      <c r="I15" s="631"/>
      <c r="J15" s="631"/>
      <c r="K15" s="632"/>
      <c r="L15" s="633" t="s">
        <v>339</v>
      </c>
      <c r="M15" s="634"/>
      <c r="N15" s="634"/>
      <c r="O15" s="634"/>
      <c r="P15" s="634"/>
      <c r="Q15" s="635"/>
      <c r="R15" s="444"/>
      <c r="S15" s="446"/>
      <c r="T15" s="446"/>
      <c r="U15" s="446"/>
      <c r="V15" s="446"/>
      <c r="W15" s="446"/>
      <c r="X15" s="446"/>
      <c r="Y15" s="446"/>
      <c r="Z15" s="446"/>
    </row>
    <row r="16" spans="1:26" s="445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8"/>
      <c r="H16" s="449"/>
      <c r="I16" s="449"/>
      <c r="J16" s="449"/>
      <c r="K16" s="449"/>
      <c r="L16" s="450"/>
      <c r="M16" s="451"/>
      <c r="N16" s="451"/>
      <c r="O16" s="451"/>
      <c r="P16" s="451"/>
      <c r="Q16" s="451"/>
      <c r="R16" s="444"/>
      <c r="S16" s="446"/>
      <c r="T16" s="446"/>
      <c r="U16" s="446"/>
      <c r="V16" s="446"/>
      <c r="W16" s="446"/>
      <c r="X16" s="446"/>
      <c r="Y16" s="446"/>
      <c r="Z16" s="446"/>
    </row>
    <row r="17" spans="1:26" s="21" customFormat="1" x14ac:dyDescent="0.25">
      <c r="A17" s="452">
        <v>7.625</v>
      </c>
      <c r="B17" s="36" t="s">
        <v>102</v>
      </c>
      <c r="C17" s="453">
        <v>99.5</v>
      </c>
      <c r="D17" s="454">
        <v>99.375</v>
      </c>
      <c r="E17" s="36">
        <f t="shared" ref="E17:F36" si="0">D17-0.125</f>
        <v>99.25</v>
      </c>
      <c r="F17" s="36">
        <f t="shared" si="0"/>
        <v>99.125</v>
      </c>
      <c r="G17" s="455">
        <v>7.375</v>
      </c>
      <c r="H17" s="456">
        <f>C17-0.375</f>
        <v>99.125</v>
      </c>
      <c r="I17" s="456">
        <f>D17-0.5</f>
        <v>98.875</v>
      </c>
      <c r="J17" s="456">
        <f>E17-0.5</f>
        <v>98.75</v>
      </c>
      <c r="K17" s="456">
        <f>F17-0.5</f>
        <v>98.625</v>
      </c>
      <c r="L17" s="455">
        <v>7.375</v>
      </c>
      <c r="M17" s="457" t="s">
        <v>102</v>
      </c>
      <c r="N17" s="456">
        <f>C17-0.125</f>
        <v>99.375</v>
      </c>
      <c r="O17" s="456">
        <f t="shared" ref="O17:O50" si="1">D17-0.125</f>
        <v>99.25</v>
      </c>
      <c r="P17" s="456">
        <f>E17-0.25</f>
        <v>99</v>
      </c>
      <c r="Q17" s="456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2">
        <v>7.75</v>
      </c>
      <c r="B18" s="36" t="s">
        <v>102</v>
      </c>
      <c r="C18" s="458">
        <v>99.875</v>
      </c>
      <c r="D18" s="459">
        <v>99.75</v>
      </c>
      <c r="E18" s="36">
        <f t="shared" si="0"/>
        <v>99.625</v>
      </c>
      <c r="F18" s="36">
        <f t="shared" si="0"/>
        <v>99.5</v>
      </c>
      <c r="G18" s="460">
        <v>7.5</v>
      </c>
      <c r="H18" s="461">
        <f t="shared" ref="H18:H50" si="3">C18-0.375</f>
        <v>99.5</v>
      </c>
      <c r="I18" s="456">
        <f t="shared" ref="I18:K50" si="4">D18-0.5</f>
        <v>99.25</v>
      </c>
      <c r="J18" s="461">
        <f t="shared" si="4"/>
        <v>99.125</v>
      </c>
      <c r="K18" s="461">
        <f t="shared" si="4"/>
        <v>99</v>
      </c>
      <c r="L18" s="460">
        <v>7.5</v>
      </c>
      <c r="M18" s="457" t="s">
        <v>102</v>
      </c>
      <c r="N18" s="461">
        <f t="shared" ref="N18:N50" si="5">C18-0.125</f>
        <v>99.75</v>
      </c>
      <c r="O18" s="461">
        <f t="shared" si="1"/>
        <v>99.625</v>
      </c>
      <c r="P18" s="461">
        <f t="shared" ref="P18:P50" si="6">E18-0.25</f>
        <v>99.375</v>
      </c>
      <c r="Q18" s="461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2">
        <v>7.875</v>
      </c>
      <c r="B19" s="36" t="s">
        <v>102</v>
      </c>
      <c r="C19" s="458">
        <v>100.25</v>
      </c>
      <c r="D19" s="459">
        <v>100.125</v>
      </c>
      <c r="E19" s="36">
        <f t="shared" si="0"/>
        <v>100</v>
      </c>
      <c r="F19" s="36">
        <f t="shared" si="0"/>
        <v>99.875</v>
      </c>
      <c r="G19" s="460">
        <v>7.625</v>
      </c>
      <c r="H19" s="461">
        <f t="shared" si="3"/>
        <v>99.875</v>
      </c>
      <c r="I19" s="456">
        <f t="shared" si="4"/>
        <v>99.625</v>
      </c>
      <c r="J19" s="461">
        <f t="shared" si="4"/>
        <v>99.5</v>
      </c>
      <c r="K19" s="461">
        <f t="shared" si="4"/>
        <v>99.375</v>
      </c>
      <c r="L19" s="460">
        <v>7.625</v>
      </c>
      <c r="M19" s="457" t="s">
        <v>102</v>
      </c>
      <c r="N19" s="461">
        <f t="shared" si="5"/>
        <v>100.125</v>
      </c>
      <c r="O19" s="461">
        <f t="shared" si="1"/>
        <v>100</v>
      </c>
      <c r="P19" s="461">
        <f t="shared" si="6"/>
        <v>99.75</v>
      </c>
      <c r="Q19" s="461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2">
        <v>7.99</v>
      </c>
      <c r="B20" s="36" t="s">
        <v>102</v>
      </c>
      <c r="C20" s="458">
        <v>100.625</v>
      </c>
      <c r="D20" s="459">
        <v>100.5</v>
      </c>
      <c r="E20" s="36">
        <f t="shared" si="0"/>
        <v>100.375</v>
      </c>
      <c r="F20" s="36">
        <f t="shared" si="0"/>
        <v>100.25</v>
      </c>
      <c r="G20" s="460">
        <v>7.75</v>
      </c>
      <c r="H20" s="461">
        <f t="shared" si="3"/>
        <v>100.25</v>
      </c>
      <c r="I20" s="456">
        <f t="shared" si="4"/>
        <v>100</v>
      </c>
      <c r="J20" s="461">
        <f t="shared" si="4"/>
        <v>99.875</v>
      </c>
      <c r="K20" s="461">
        <f t="shared" si="4"/>
        <v>99.75</v>
      </c>
      <c r="L20" s="460">
        <v>7.75</v>
      </c>
      <c r="M20" s="457" t="s">
        <v>102</v>
      </c>
      <c r="N20" s="461">
        <f t="shared" si="5"/>
        <v>100.5</v>
      </c>
      <c r="O20" s="461">
        <f t="shared" si="1"/>
        <v>100.375</v>
      </c>
      <c r="P20" s="461">
        <f t="shared" si="6"/>
        <v>100.125</v>
      </c>
      <c r="Q20" s="461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2">
        <v>8.125</v>
      </c>
      <c r="B21" s="36" t="s">
        <v>102</v>
      </c>
      <c r="C21" s="458">
        <v>101</v>
      </c>
      <c r="D21" s="459">
        <v>100.875</v>
      </c>
      <c r="E21" s="36">
        <f t="shared" si="0"/>
        <v>100.75</v>
      </c>
      <c r="F21" s="36">
        <f t="shared" si="0"/>
        <v>100.625</v>
      </c>
      <c r="G21" s="460">
        <v>7.875</v>
      </c>
      <c r="H21" s="461">
        <f t="shared" si="3"/>
        <v>100.625</v>
      </c>
      <c r="I21" s="456">
        <f t="shared" si="4"/>
        <v>100.375</v>
      </c>
      <c r="J21" s="461">
        <f t="shared" si="4"/>
        <v>100.25</v>
      </c>
      <c r="K21" s="461">
        <f t="shared" si="4"/>
        <v>100.125</v>
      </c>
      <c r="L21" s="460">
        <v>7.875</v>
      </c>
      <c r="M21" s="457" t="s">
        <v>102</v>
      </c>
      <c r="N21" s="461">
        <f t="shared" si="5"/>
        <v>100.875</v>
      </c>
      <c r="O21" s="461">
        <f t="shared" si="1"/>
        <v>100.75</v>
      </c>
      <c r="P21" s="461">
        <f t="shared" si="6"/>
        <v>100.5</v>
      </c>
      <c r="Q21" s="461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2">
        <v>8.25</v>
      </c>
      <c r="B22" s="36" t="s">
        <v>102</v>
      </c>
      <c r="C22" s="458">
        <v>101.375</v>
      </c>
      <c r="D22" s="459">
        <v>101.25</v>
      </c>
      <c r="E22" s="36">
        <f t="shared" si="0"/>
        <v>101.125</v>
      </c>
      <c r="F22" s="36">
        <f t="shared" si="0"/>
        <v>101</v>
      </c>
      <c r="G22" s="460">
        <v>7.99</v>
      </c>
      <c r="H22" s="461">
        <f t="shared" si="3"/>
        <v>101</v>
      </c>
      <c r="I22" s="456">
        <f t="shared" si="4"/>
        <v>100.75</v>
      </c>
      <c r="J22" s="461">
        <f t="shared" si="4"/>
        <v>100.625</v>
      </c>
      <c r="K22" s="461">
        <f t="shared" si="4"/>
        <v>100.5</v>
      </c>
      <c r="L22" s="460">
        <v>7.99</v>
      </c>
      <c r="M22" s="457" t="s">
        <v>102</v>
      </c>
      <c r="N22" s="461">
        <f t="shared" si="5"/>
        <v>101.25</v>
      </c>
      <c r="O22" s="461">
        <f t="shared" si="1"/>
        <v>101.125</v>
      </c>
      <c r="P22" s="461">
        <f t="shared" si="6"/>
        <v>100.875</v>
      </c>
      <c r="Q22" s="461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2">
        <v>8.375</v>
      </c>
      <c r="B23" s="36" t="s">
        <v>102</v>
      </c>
      <c r="C23" s="458">
        <v>101.75</v>
      </c>
      <c r="D23" s="459">
        <v>101.625</v>
      </c>
      <c r="E23" s="36">
        <f t="shared" si="0"/>
        <v>101.5</v>
      </c>
      <c r="F23" s="36">
        <f t="shared" si="0"/>
        <v>101.375</v>
      </c>
      <c r="G23" s="460">
        <v>8.125</v>
      </c>
      <c r="H23" s="461">
        <f t="shared" si="3"/>
        <v>101.375</v>
      </c>
      <c r="I23" s="456">
        <f t="shared" si="4"/>
        <v>101.125</v>
      </c>
      <c r="J23" s="461">
        <f t="shared" si="4"/>
        <v>101</v>
      </c>
      <c r="K23" s="461">
        <f t="shared" si="4"/>
        <v>100.875</v>
      </c>
      <c r="L23" s="460">
        <v>8.125</v>
      </c>
      <c r="M23" s="457" t="s">
        <v>102</v>
      </c>
      <c r="N23" s="461">
        <f t="shared" si="5"/>
        <v>101.625</v>
      </c>
      <c r="O23" s="461">
        <f t="shared" si="1"/>
        <v>101.5</v>
      </c>
      <c r="P23" s="461">
        <f t="shared" si="6"/>
        <v>101.25</v>
      </c>
      <c r="Q23" s="461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2">
        <v>8.5</v>
      </c>
      <c r="B24" s="36" t="s">
        <v>102</v>
      </c>
      <c r="C24" s="458">
        <v>102.125</v>
      </c>
      <c r="D24" s="459">
        <v>102</v>
      </c>
      <c r="E24" s="36">
        <f t="shared" si="0"/>
        <v>101.875</v>
      </c>
      <c r="F24" s="36">
        <f t="shared" si="0"/>
        <v>101.75</v>
      </c>
      <c r="G24" s="460">
        <v>8.25</v>
      </c>
      <c r="H24" s="461">
        <f t="shared" si="3"/>
        <v>101.75</v>
      </c>
      <c r="I24" s="456">
        <f t="shared" si="4"/>
        <v>101.5</v>
      </c>
      <c r="J24" s="461">
        <f t="shared" si="4"/>
        <v>101.375</v>
      </c>
      <c r="K24" s="461">
        <f t="shared" si="4"/>
        <v>101.25</v>
      </c>
      <c r="L24" s="460">
        <v>8.25</v>
      </c>
      <c r="M24" s="457" t="s">
        <v>102</v>
      </c>
      <c r="N24" s="461">
        <f t="shared" si="5"/>
        <v>102</v>
      </c>
      <c r="O24" s="461">
        <f t="shared" si="1"/>
        <v>101.875</v>
      </c>
      <c r="P24" s="461">
        <f t="shared" si="6"/>
        <v>101.625</v>
      </c>
      <c r="Q24" s="461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2">
        <v>8.625</v>
      </c>
      <c r="B25" s="36" t="s">
        <v>102</v>
      </c>
      <c r="C25" s="458">
        <v>102.5</v>
      </c>
      <c r="D25" s="459">
        <v>102.375</v>
      </c>
      <c r="E25" s="36">
        <f t="shared" si="0"/>
        <v>102.25</v>
      </c>
      <c r="F25" s="36">
        <f t="shared" si="0"/>
        <v>102.125</v>
      </c>
      <c r="G25" s="460">
        <v>8.375</v>
      </c>
      <c r="H25" s="461">
        <f t="shared" si="3"/>
        <v>102.125</v>
      </c>
      <c r="I25" s="456">
        <f t="shared" si="4"/>
        <v>101.875</v>
      </c>
      <c r="J25" s="461">
        <f t="shared" si="4"/>
        <v>101.75</v>
      </c>
      <c r="K25" s="461">
        <f t="shared" si="4"/>
        <v>101.625</v>
      </c>
      <c r="L25" s="460">
        <v>8.375</v>
      </c>
      <c r="M25" s="457" t="s">
        <v>102</v>
      </c>
      <c r="N25" s="461">
        <f t="shared" si="5"/>
        <v>102.375</v>
      </c>
      <c r="O25" s="461">
        <f t="shared" si="1"/>
        <v>102.25</v>
      </c>
      <c r="P25" s="461">
        <f t="shared" si="6"/>
        <v>102</v>
      </c>
      <c r="Q25" s="461">
        <f t="shared" si="2"/>
        <v>101.875</v>
      </c>
    </row>
    <row r="26" spans="1:26" s="39" customFormat="1" x14ac:dyDescent="0.25">
      <c r="A26" s="452">
        <v>8.75</v>
      </c>
      <c r="B26" s="36" t="s">
        <v>102</v>
      </c>
      <c r="C26" s="458">
        <v>102.875</v>
      </c>
      <c r="D26" s="459">
        <v>102.75</v>
      </c>
      <c r="E26" s="36">
        <f t="shared" si="0"/>
        <v>102.625</v>
      </c>
      <c r="F26" s="36">
        <f t="shared" si="0"/>
        <v>102.5</v>
      </c>
      <c r="G26" s="460">
        <v>8.5</v>
      </c>
      <c r="H26" s="461">
        <f t="shared" si="3"/>
        <v>102.5</v>
      </c>
      <c r="I26" s="456">
        <f t="shared" si="4"/>
        <v>102.25</v>
      </c>
      <c r="J26" s="461">
        <f t="shared" si="4"/>
        <v>102.125</v>
      </c>
      <c r="K26" s="461">
        <f t="shared" si="4"/>
        <v>102</v>
      </c>
      <c r="L26" s="460">
        <v>8.5</v>
      </c>
      <c r="M26" s="457" t="s">
        <v>102</v>
      </c>
      <c r="N26" s="461">
        <f t="shared" si="5"/>
        <v>102.75</v>
      </c>
      <c r="O26" s="461">
        <f t="shared" si="1"/>
        <v>102.625</v>
      </c>
      <c r="P26" s="461">
        <f t="shared" si="6"/>
        <v>102.375</v>
      </c>
      <c r="Q26" s="461">
        <f t="shared" si="2"/>
        <v>102.25</v>
      </c>
      <c r="S26" s="45"/>
      <c r="T26" s="45"/>
      <c r="U26" s="45"/>
    </row>
    <row r="27" spans="1:26" s="39" customFormat="1" x14ac:dyDescent="0.25">
      <c r="A27" s="452">
        <v>8.875</v>
      </c>
      <c r="B27" s="36" t="s">
        <v>102</v>
      </c>
      <c r="C27" s="458">
        <v>103.25</v>
      </c>
      <c r="D27" s="459">
        <v>103.125</v>
      </c>
      <c r="E27" s="36">
        <f t="shared" si="0"/>
        <v>103</v>
      </c>
      <c r="F27" s="36">
        <f t="shared" si="0"/>
        <v>102.875</v>
      </c>
      <c r="G27" s="460">
        <v>8.625</v>
      </c>
      <c r="H27" s="461">
        <f t="shared" si="3"/>
        <v>102.875</v>
      </c>
      <c r="I27" s="456">
        <f t="shared" si="4"/>
        <v>102.625</v>
      </c>
      <c r="J27" s="461">
        <f t="shared" si="4"/>
        <v>102.5</v>
      </c>
      <c r="K27" s="461">
        <f t="shared" si="4"/>
        <v>102.375</v>
      </c>
      <c r="L27" s="460">
        <v>8.625</v>
      </c>
      <c r="M27" s="457" t="s">
        <v>102</v>
      </c>
      <c r="N27" s="461">
        <f t="shared" si="5"/>
        <v>103.125</v>
      </c>
      <c r="O27" s="461">
        <f t="shared" si="1"/>
        <v>103</v>
      </c>
      <c r="P27" s="461">
        <f t="shared" si="6"/>
        <v>102.75</v>
      </c>
      <c r="Q27" s="461">
        <f t="shared" si="2"/>
        <v>102.625</v>
      </c>
      <c r="T27" s="45"/>
      <c r="U27" s="45"/>
    </row>
    <row r="28" spans="1:26" s="39" customFormat="1" x14ac:dyDescent="0.25">
      <c r="A28" s="452">
        <v>8.99</v>
      </c>
      <c r="B28" s="36" t="s">
        <v>102</v>
      </c>
      <c r="C28" s="458">
        <v>103.625</v>
      </c>
      <c r="D28" s="459">
        <v>103.5</v>
      </c>
      <c r="E28" s="36">
        <f t="shared" si="0"/>
        <v>103.375</v>
      </c>
      <c r="F28" s="36">
        <f t="shared" si="0"/>
        <v>103.25</v>
      </c>
      <c r="G28" s="460">
        <v>8.75</v>
      </c>
      <c r="H28" s="461">
        <f t="shared" si="3"/>
        <v>103.25</v>
      </c>
      <c r="I28" s="456">
        <f t="shared" si="4"/>
        <v>103</v>
      </c>
      <c r="J28" s="461">
        <f t="shared" si="4"/>
        <v>102.875</v>
      </c>
      <c r="K28" s="461">
        <f t="shared" si="4"/>
        <v>102.75</v>
      </c>
      <c r="L28" s="460">
        <v>8.75</v>
      </c>
      <c r="M28" s="457" t="s">
        <v>102</v>
      </c>
      <c r="N28" s="461">
        <f t="shared" si="5"/>
        <v>103.5</v>
      </c>
      <c r="O28" s="461">
        <f t="shared" si="1"/>
        <v>103.375</v>
      </c>
      <c r="P28" s="461">
        <f t="shared" si="6"/>
        <v>103.125</v>
      </c>
      <c r="Q28" s="461">
        <f t="shared" si="2"/>
        <v>103</v>
      </c>
      <c r="T28" s="45"/>
      <c r="U28" s="45"/>
    </row>
    <row r="29" spans="1:26" s="39" customFormat="1" x14ac:dyDescent="0.25">
      <c r="A29" s="452">
        <v>9.125</v>
      </c>
      <c r="B29" s="36" t="s">
        <v>102</v>
      </c>
      <c r="C29" s="458">
        <v>104</v>
      </c>
      <c r="D29" s="459">
        <v>103.875</v>
      </c>
      <c r="E29" s="36">
        <f t="shared" si="0"/>
        <v>103.75</v>
      </c>
      <c r="F29" s="36">
        <f t="shared" si="0"/>
        <v>103.625</v>
      </c>
      <c r="G29" s="460">
        <v>8.875</v>
      </c>
      <c r="H29" s="461">
        <f t="shared" si="3"/>
        <v>103.625</v>
      </c>
      <c r="I29" s="456">
        <f t="shared" si="4"/>
        <v>103.375</v>
      </c>
      <c r="J29" s="461">
        <f t="shared" si="4"/>
        <v>103.25</v>
      </c>
      <c r="K29" s="461">
        <f t="shared" si="4"/>
        <v>103.125</v>
      </c>
      <c r="L29" s="460">
        <v>8.875</v>
      </c>
      <c r="M29" s="457" t="s">
        <v>102</v>
      </c>
      <c r="N29" s="461">
        <f t="shared" si="5"/>
        <v>103.875</v>
      </c>
      <c r="O29" s="461">
        <f t="shared" si="1"/>
        <v>103.75</v>
      </c>
      <c r="P29" s="461">
        <f t="shared" si="6"/>
        <v>103.5</v>
      </c>
      <c r="Q29" s="461">
        <f t="shared" si="2"/>
        <v>103.375</v>
      </c>
      <c r="R29" s="44"/>
      <c r="T29" s="45"/>
      <c r="U29" s="45"/>
    </row>
    <row r="30" spans="1:26" s="39" customFormat="1" x14ac:dyDescent="0.25">
      <c r="A30" s="452">
        <v>9.25</v>
      </c>
      <c r="B30" s="36" t="s">
        <v>102</v>
      </c>
      <c r="C30" s="458">
        <v>104.375</v>
      </c>
      <c r="D30" s="459">
        <v>104.25</v>
      </c>
      <c r="E30" s="36">
        <f t="shared" si="0"/>
        <v>104.125</v>
      </c>
      <c r="F30" s="36">
        <f t="shared" si="0"/>
        <v>104</v>
      </c>
      <c r="G30" s="460">
        <v>8.99</v>
      </c>
      <c r="H30" s="461">
        <f t="shared" si="3"/>
        <v>104</v>
      </c>
      <c r="I30" s="456">
        <f t="shared" si="4"/>
        <v>103.75</v>
      </c>
      <c r="J30" s="461">
        <f t="shared" si="4"/>
        <v>103.625</v>
      </c>
      <c r="K30" s="461">
        <f t="shared" si="4"/>
        <v>103.5</v>
      </c>
      <c r="L30" s="460">
        <v>8.99</v>
      </c>
      <c r="M30" s="457" t="s">
        <v>102</v>
      </c>
      <c r="N30" s="461">
        <f t="shared" si="5"/>
        <v>104.25</v>
      </c>
      <c r="O30" s="461">
        <f t="shared" si="1"/>
        <v>104.125</v>
      </c>
      <c r="P30" s="461">
        <f t="shared" si="6"/>
        <v>103.875</v>
      </c>
      <c r="Q30" s="461">
        <f t="shared" si="2"/>
        <v>103.75</v>
      </c>
      <c r="R30" s="46"/>
      <c r="T30" s="45"/>
      <c r="U30" s="45"/>
    </row>
    <row r="31" spans="1:26" s="39" customFormat="1" x14ac:dyDescent="0.25">
      <c r="A31" s="452">
        <v>9.375</v>
      </c>
      <c r="B31" s="36" t="s">
        <v>102</v>
      </c>
      <c r="C31" s="458">
        <v>104.75</v>
      </c>
      <c r="D31" s="459">
        <v>104.625</v>
      </c>
      <c r="E31" s="36">
        <f t="shared" si="0"/>
        <v>104.5</v>
      </c>
      <c r="F31" s="36">
        <f t="shared" si="0"/>
        <v>104.375</v>
      </c>
      <c r="G31" s="460">
        <v>9.125</v>
      </c>
      <c r="H31" s="461">
        <f t="shared" si="3"/>
        <v>104.375</v>
      </c>
      <c r="I31" s="456">
        <f t="shared" si="4"/>
        <v>104.125</v>
      </c>
      <c r="J31" s="461">
        <f t="shared" si="4"/>
        <v>104</v>
      </c>
      <c r="K31" s="461">
        <f t="shared" si="4"/>
        <v>103.875</v>
      </c>
      <c r="L31" s="460">
        <v>9.125</v>
      </c>
      <c r="M31" s="457" t="s">
        <v>102</v>
      </c>
      <c r="N31" s="461">
        <f t="shared" si="5"/>
        <v>104.625</v>
      </c>
      <c r="O31" s="461">
        <f t="shared" si="1"/>
        <v>104.5</v>
      </c>
      <c r="P31" s="461">
        <f t="shared" si="6"/>
        <v>104.25</v>
      </c>
      <c r="Q31" s="461">
        <f t="shared" si="2"/>
        <v>104.125</v>
      </c>
      <c r="R31" s="44"/>
      <c r="T31" s="45"/>
      <c r="U31" s="45"/>
    </row>
    <row r="32" spans="1:26" s="39" customFormat="1" x14ac:dyDescent="0.25">
      <c r="A32" s="452">
        <v>9.5</v>
      </c>
      <c r="B32" s="36" t="s">
        <v>102</v>
      </c>
      <c r="C32" s="458">
        <v>105.125</v>
      </c>
      <c r="D32" s="459">
        <v>105</v>
      </c>
      <c r="E32" s="36">
        <f t="shared" si="0"/>
        <v>104.875</v>
      </c>
      <c r="F32" s="36">
        <f t="shared" si="0"/>
        <v>104.75</v>
      </c>
      <c r="G32" s="460">
        <v>9.25</v>
      </c>
      <c r="H32" s="461">
        <f t="shared" si="3"/>
        <v>104.75</v>
      </c>
      <c r="I32" s="456">
        <f t="shared" si="4"/>
        <v>104.5</v>
      </c>
      <c r="J32" s="461">
        <f t="shared" si="4"/>
        <v>104.375</v>
      </c>
      <c r="K32" s="461">
        <f t="shared" si="4"/>
        <v>104.25</v>
      </c>
      <c r="L32" s="460">
        <v>9.25</v>
      </c>
      <c r="M32" s="457" t="s">
        <v>102</v>
      </c>
      <c r="N32" s="461">
        <f t="shared" si="5"/>
        <v>105</v>
      </c>
      <c r="O32" s="461">
        <f t="shared" si="1"/>
        <v>104.875</v>
      </c>
      <c r="P32" s="461">
        <f t="shared" si="6"/>
        <v>104.625</v>
      </c>
      <c r="Q32" s="461">
        <f t="shared" si="2"/>
        <v>104.5</v>
      </c>
      <c r="R32" s="44"/>
      <c r="T32" s="45"/>
      <c r="U32" s="45"/>
    </row>
    <row r="33" spans="1:26" s="39" customFormat="1" x14ac:dyDescent="0.25">
      <c r="A33" s="452">
        <v>9.625</v>
      </c>
      <c r="B33" s="36" t="s">
        <v>102</v>
      </c>
      <c r="C33" s="458">
        <v>105.5</v>
      </c>
      <c r="D33" s="459">
        <v>105.375</v>
      </c>
      <c r="E33" s="36">
        <f t="shared" si="0"/>
        <v>105.25</v>
      </c>
      <c r="F33" s="36">
        <f t="shared" si="0"/>
        <v>105.125</v>
      </c>
      <c r="G33" s="460">
        <v>9.375</v>
      </c>
      <c r="H33" s="461">
        <f t="shared" si="3"/>
        <v>105.125</v>
      </c>
      <c r="I33" s="456">
        <f t="shared" si="4"/>
        <v>104.875</v>
      </c>
      <c r="J33" s="461">
        <f t="shared" si="4"/>
        <v>104.75</v>
      </c>
      <c r="K33" s="461">
        <f t="shared" si="4"/>
        <v>104.625</v>
      </c>
      <c r="L33" s="460">
        <v>9.375</v>
      </c>
      <c r="M33" s="457" t="s">
        <v>102</v>
      </c>
      <c r="N33" s="461">
        <f t="shared" si="5"/>
        <v>105.375</v>
      </c>
      <c r="O33" s="461">
        <f t="shared" si="1"/>
        <v>105.25</v>
      </c>
      <c r="P33" s="461">
        <f t="shared" si="6"/>
        <v>105</v>
      </c>
      <c r="Q33" s="461">
        <f t="shared" si="2"/>
        <v>104.875</v>
      </c>
      <c r="R33" s="40"/>
    </row>
    <row r="34" spans="1:26" s="39" customFormat="1" x14ac:dyDescent="0.25">
      <c r="A34" s="452">
        <v>9.75</v>
      </c>
      <c r="B34" s="36" t="s">
        <v>102</v>
      </c>
      <c r="C34" s="458">
        <v>105.875</v>
      </c>
      <c r="D34" s="459">
        <v>105.75</v>
      </c>
      <c r="E34" s="36">
        <f t="shared" si="0"/>
        <v>105.625</v>
      </c>
      <c r="F34" s="36">
        <f t="shared" si="0"/>
        <v>105.5</v>
      </c>
      <c r="G34" s="460">
        <v>9.5</v>
      </c>
      <c r="H34" s="461">
        <f t="shared" si="3"/>
        <v>105.5</v>
      </c>
      <c r="I34" s="456">
        <f t="shared" si="4"/>
        <v>105.25</v>
      </c>
      <c r="J34" s="461">
        <f t="shared" si="4"/>
        <v>105.125</v>
      </c>
      <c r="K34" s="461">
        <f t="shared" si="4"/>
        <v>105</v>
      </c>
      <c r="L34" s="460">
        <v>9.5</v>
      </c>
      <c r="M34" s="457" t="s">
        <v>102</v>
      </c>
      <c r="N34" s="461">
        <f t="shared" si="5"/>
        <v>105.75</v>
      </c>
      <c r="O34" s="461">
        <f t="shared" si="1"/>
        <v>105.625</v>
      </c>
      <c r="P34" s="461">
        <f t="shared" si="6"/>
        <v>105.375</v>
      </c>
      <c r="Q34" s="461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2">
        <v>9.875</v>
      </c>
      <c r="B35" s="36" t="s">
        <v>102</v>
      </c>
      <c r="C35" s="458">
        <v>106.25</v>
      </c>
      <c r="D35" s="459">
        <v>106.125</v>
      </c>
      <c r="E35" s="36">
        <f t="shared" si="0"/>
        <v>106</v>
      </c>
      <c r="F35" s="36">
        <f t="shared" si="0"/>
        <v>105.875</v>
      </c>
      <c r="G35" s="460">
        <v>9.625</v>
      </c>
      <c r="H35" s="461">
        <f t="shared" si="3"/>
        <v>105.875</v>
      </c>
      <c r="I35" s="456">
        <f t="shared" si="4"/>
        <v>105.625</v>
      </c>
      <c r="J35" s="461">
        <f t="shared" si="4"/>
        <v>105.5</v>
      </c>
      <c r="K35" s="461">
        <f t="shared" si="4"/>
        <v>105.375</v>
      </c>
      <c r="L35" s="460">
        <v>9.625</v>
      </c>
      <c r="M35" s="457" t="s">
        <v>102</v>
      </c>
      <c r="N35" s="461">
        <f t="shared" si="5"/>
        <v>106.125</v>
      </c>
      <c r="O35" s="461">
        <f t="shared" si="1"/>
        <v>106</v>
      </c>
      <c r="P35" s="461">
        <f t="shared" si="6"/>
        <v>105.75</v>
      </c>
      <c r="Q35" s="461">
        <f t="shared" si="2"/>
        <v>105.625</v>
      </c>
      <c r="R35" s="44"/>
      <c r="T35" s="45"/>
      <c r="U35" s="45"/>
    </row>
    <row r="36" spans="1:26" s="39" customFormat="1" x14ac:dyDescent="0.25">
      <c r="A36" s="452">
        <v>9.99</v>
      </c>
      <c r="B36" s="36" t="s">
        <v>102</v>
      </c>
      <c r="C36" s="458">
        <v>106.625</v>
      </c>
      <c r="D36" s="459">
        <v>106.5</v>
      </c>
      <c r="E36" s="36">
        <f t="shared" si="0"/>
        <v>106.375</v>
      </c>
      <c r="F36" s="36">
        <f t="shared" si="0"/>
        <v>106.25</v>
      </c>
      <c r="G36" s="460">
        <v>9.75</v>
      </c>
      <c r="H36" s="461">
        <f t="shared" si="3"/>
        <v>106.25</v>
      </c>
      <c r="I36" s="456">
        <f t="shared" si="4"/>
        <v>106</v>
      </c>
      <c r="J36" s="461">
        <f t="shared" si="4"/>
        <v>105.875</v>
      </c>
      <c r="K36" s="461">
        <f t="shared" si="4"/>
        <v>105.75</v>
      </c>
      <c r="L36" s="460">
        <v>9.75</v>
      </c>
      <c r="M36" s="457" t="s">
        <v>102</v>
      </c>
      <c r="N36" s="461">
        <f t="shared" si="5"/>
        <v>106.5</v>
      </c>
      <c r="O36" s="461">
        <f t="shared" si="1"/>
        <v>106.375</v>
      </c>
      <c r="P36" s="461">
        <f t="shared" si="6"/>
        <v>106.125</v>
      </c>
      <c r="Q36" s="461">
        <f t="shared" si="2"/>
        <v>106</v>
      </c>
      <c r="R36" s="44"/>
      <c r="T36" s="45"/>
      <c r="U36" s="45"/>
    </row>
    <row r="37" spans="1:26" s="39" customFormat="1" x14ac:dyDescent="0.25">
      <c r="A37" s="452">
        <v>10.125</v>
      </c>
      <c r="B37" s="36" t="s">
        <v>102</v>
      </c>
      <c r="C37" s="458">
        <v>107</v>
      </c>
      <c r="D37" s="459">
        <v>106.875</v>
      </c>
      <c r="E37" s="36">
        <f t="shared" ref="E37:F52" si="7">D37-0.125</f>
        <v>106.75</v>
      </c>
      <c r="F37" s="36">
        <f t="shared" si="7"/>
        <v>106.625</v>
      </c>
      <c r="G37" s="460">
        <v>9.875</v>
      </c>
      <c r="H37" s="461">
        <f t="shared" si="3"/>
        <v>106.625</v>
      </c>
      <c r="I37" s="456">
        <f t="shared" si="4"/>
        <v>106.375</v>
      </c>
      <c r="J37" s="461">
        <f t="shared" si="4"/>
        <v>106.25</v>
      </c>
      <c r="K37" s="461">
        <f t="shared" si="4"/>
        <v>106.125</v>
      </c>
      <c r="L37" s="460">
        <v>9.875</v>
      </c>
      <c r="M37" s="457" t="s">
        <v>102</v>
      </c>
      <c r="N37" s="461">
        <f t="shared" si="5"/>
        <v>106.875</v>
      </c>
      <c r="O37" s="461">
        <f t="shared" si="1"/>
        <v>106.75</v>
      </c>
      <c r="P37" s="461">
        <f t="shared" si="6"/>
        <v>106.5</v>
      </c>
      <c r="Q37" s="461">
        <f t="shared" si="2"/>
        <v>106.375</v>
      </c>
      <c r="R37" s="44"/>
      <c r="T37" s="45"/>
      <c r="U37" s="45"/>
    </row>
    <row r="38" spans="1:26" s="39" customFormat="1" x14ac:dyDescent="0.25">
      <c r="A38" s="452">
        <v>10.25</v>
      </c>
      <c r="B38" s="36" t="s">
        <v>102</v>
      </c>
      <c r="C38" s="458">
        <v>107.375</v>
      </c>
      <c r="D38" s="459">
        <v>107.25</v>
      </c>
      <c r="E38" s="36">
        <f t="shared" si="7"/>
        <v>107.125</v>
      </c>
      <c r="F38" s="36">
        <f t="shared" si="7"/>
        <v>107</v>
      </c>
      <c r="G38" s="460">
        <v>9.99</v>
      </c>
      <c r="H38" s="461">
        <f t="shared" si="3"/>
        <v>107</v>
      </c>
      <c r="I38" s="456">
        <f t="shared" si="4"/>
        <v>106.75</v>
      </c>
      <c r="J38" s="461">
        <f t="shared" si="4"/>
        <v>106.625</v>
      </c>
      <c r="K38" s="461">
        <f t="shared" si="4"/>
        <v>106.5</v>
      </c>
      <c r="L38" s="460">
        <v>9.99</v>
      </c>
      <c r="M38" s="457" t="s">
        <v>102</v>
      </c>
      <c r="N38" s="461">
        <f t="shared" si="5"/>
        <v>107.25</v>
      </c>
      <c r="O38" s="461">
        <f t="shared" si="1"/>
        <v>107.125</v>
      </c>
      <c r="P38" s="461">
        <f t="shared" si="6"/>
        <v>106.875</v>
      </c>
      <c r="Q38" s="461">
        <f t="shared" si="2"/>
        <v>106.75</v>
      </c>
      <c r="R38" s="46"/>
      <c r="T38" s="45"/>
      <c r="U38" s="45"/>
    </row>
    <row r="39" spans="1:26" s="39" customFormat="1" x14ac:dyDescent="0.25">
      <c r="A39" s="452">
        <v>10.375</v>
      </c>
      <c r="B39" s="36" t="s">
        <v>102</v>
      </c>
      <c r="C39" s="458">
        <v>107.75</v>
      </c>
      <c r="D39" s="459">
        <v>107.625</v>
      </c>
      <c r="E39" s="36">
        <f t="shared" si="7"/>
        <v>107.5</v>
      </c>
      <c r="F39" s="36">
        <f t="shared" si="7"/>
        <v>107.375</v>
      </c>
      <c r="G39" s="460">
        <v>10.125</v>
      </c>
      <c r="H39" s="461">
        <f t="shared" si="3"/>
        <v>107.375</v>
      </c>
      <c r="I39" s="456">
        <f t="shared" si="4"/>
        <v>107.125</v>
      </c>
      <c r="J39" s="461">
        <f t="shared" si="4"/>
        <v>107</v>
      </c>
      <c r="K39" s="461">
        <f t="shared" si="4"/>
        <v>106.875</v>
      </c>
      <c r="L39" s="460">
        <v>10.125</v>
      </c>
      <c r="M39" s="457" t="s">
        <v>102</v>
      </c>
      <c r="N39" s="461">
        <f t="shared" si="5"/>
        <v>107.625</v>
      </c>
      <c r="O39" s="461">
        <f t="shared" si="1"/>
        <v>107.5</v>
      </c>
      <c r="P39" s="461">
        <f t="shared" si="6"/>
        <v>107.25</v>
      </c>
      <c r="Q39" s="461">
        <f t="shared" si="2"/>
        <v>107.125</v>
      </c>
      <c r="R39" s="44"/>
      <c r="T39" s="45"/>
      <c r="U39" s="45"/>
    </row>
    <row r="40" spans="1:26" s="39" customFormat="1" x14ac:dyDescent="0.25">
      <c r="A40" s="452">
        <v>10.5</v>
      </c>
      <c r="B40" s="36" t="s">
        <v>102</v>
      </c>
      <c r="C40" s="458">
        <v>108.125</v>
      </c>
      <c r="D40" s="459">
        <v>108</v>
      </c>
      <c r="E40" s="36">
        <f t="shared" si="7"/>
        <v>107.875</v>
      </c>
      <c r="F40" s="36">
        <f t="shared" si="7"/>
        <v>107.75</v>
      </c>
      <c r="G40" s="460">
        <v>10.25</v>
      </c>
      <c r="H40" s="461">
        <f t="shared" si="3"/>
        <v>107.75</v>
      </c>
      <c r="I40" s="456">
        <f t="shared" si="4"/>
        <v>107.5</v>
      </c>
      <c r="J40" s="461">
        <f t="shared" si="4"/>
        <v>107.375</v>
      </c>
      <c r="K40" s="461">
        <f t="shared" si="4"/>
        <v>107.25</v>
      </c>
      <c r="L40" s="460">
        <v>10.25</v>
      </c>
      <c r="M40" s="457" t="s">
        <v>102</v>
      </c>
      <c r="N40" s="461">
        <f t="shared" si="5"/>
        <v>108</v>
      </c>
      <c r="O40" s="461">
        <f t="shared" si="1"/>
        <v>107.875</v>
      </c>
      <c r="P40" s="461">
        <f t="shared" si="6"/>
        <v>107.625</v>
      </c>
      <c r="Q40" s="461">
        <f t="shared" si="2"/>
        <v>107.5</v>
      </c>
      <c r="R40" s="44"/>
      <c r="T40" s="45"/>
      <c r="U40" s="45"/>
    </row>
    <row r="41" spans="1:26" s="39" customFormat="1" x14ac:dyDescent="0.25">
      <c r="A41" s="452">
        <v>10.625</v>
      </c>
      <c r="B41" s="36" t="s">
        <v>102</v>
      </c>
      <c r="C41" s="458">
        <v>108.5</v>
      </c>
      <c r="D41" s="459">
        <v>108.375</v>
      </c>
      <c r="E41" s="36">
        <f t="shared" si="7"/>
        <v>108.25</v>
      </c>
      <c r="F41" s="36">
        <f t="shared" si="7"/>
        <v>108.125</v>
      </c>
      <c r="G41" s="460">
        <v>10.375</v>
      </c>
      <c r="H41" s="461">
        <f t="shared" si="3"/>
        <v>108.125</v>
      </c>
      <c r="I41" s="456">
        <f t="shared" si="4"/>
        <v>107.875</v>
      </c>
      <c r="J41" s="461">
        <f t="shared" si="4"/>
        <v>107.75</v>
      </c>
      <c r="K41" s="461">
        <f t="shared" si="4"/>
        <v>107.625</v>
      </c>
      <c r="L41" s="460">
        <v>10.375</v>
      </c>
      <c r="M41" s="457" t="s">
        <v>102</v>
      </c>
      <c r="N41" s="461">
        <f t="shared" si="5"/>
        <v>108.375</v>
      </c>
      <c r="O41" s="461">
        <f t="shared" si="1"/>
        <v>108.25</v>
      </c>
      <c r="P41" s="461">
        <f t="shared" si="6"/>
        <v>108</v>
      </c>
      <c r="Q41" s="461">
        <f t="shared" si="2"/>
        <v>107.875</v>
      </c>
      <c r="R41" s="40"/>
    </row>
    <row r="42" spans="1:26" s="39" customFormat="1" ht="18.75" x14ac:dyDescent="0.3">
      <c r="A42" s="452">
        <v>10.75</v>
      </c>
      <c r="B42" s="36" t="s">
        <v>102</v>
      </c>
      <c r="C42" s="458">
        <v>108.875</v>
      </c>
      <c r="D42" s="459">
        <v>108.75</v>
      </c>
      <c r="E42" s="36">
        <f t="shared" si="7"/>
        <v>108.625</v>
      </c>
      <c r="F42" s="36">
        <f t="shared" si="7"/>
        <v>108.5</v>
      </c>
      <c r="G42" s="460">
        <v>10.5</v>
      </c>
      <c r="H42" s="461">
        <f t="shared" si="3"/>
        <v>108.5</v>
      </c>
      <c r="I42" s="456">
        <f t="shared" si="4"/>
        <v>108.25</v>
      </c>
      <c r="J42" s="461">
        <f t="shared" si="4"/>
        <v>108.125</v>
      </c>
      <c r="K42" s="461">
        <f t="shared" si="4"/>
        <v>108</v>
      </c>
      <c r="L42" s="460">
        <v>10.5</v>
      </c>
      <c r="M42" s="457" t="s">
        <v>102</v>
      </c>
      <c r="N42" s="461">
        <f t="shared" si="5"/>
        <v>108.75</v>
      </c>
      <c r="O42" s="461">
        <f t="shared" si="1"/>
        <v>108.625</v>
      </c>
      <c r="P42" s="461">
        <f t="shared" si="6"/>
        <v>108.375</v>
      </c>
      <c r="Q42" s="461">
        <f t="shared" si="2"/>
        <v>108.25</v>
      </c>
      <c r="R42" s="41"/>
    </row>
    <row r="43" spans="1:26" s="39" customFormat="1" x14ac:dyDescent="0.25">
      <c r="A43" s="452">
        <v>10.875</v>
      </c>
      <c r="B43" s="36" t="s">
        <v>102</v>
      </c>
      <c r="C43" s="458">
        <v>109.25</v>
      </c>
      <c r="D43" s="459">
        <v>109.125</v>
      </c>
      <c r="E43" s="36">
        <f t="shared" si="7"/>
        <v>109</v>
      </c>
      <c r="F43" s="36">
        <f t="shared" si="7"/>
        <v>108.875</v>
      </c>
      <c r="G43" s="460">
        <v>10.625</v>
      </c>
      <c r="H43" s="461">
        <f t="shared" si="3"/>
        <v>108.875</v>
      </c>
      <c r="I43" s="456">
        <f t="shared" si="4"/>
        <v>108.625</v>
      </c>
      <c r="J43" s="461">
        <f t="shared" si="4"/>
        <v>108.5</v>
      </c>
      <c r="K43" s="461">
        <f t="shared" si="4"/>
        <v>108.375</v>
      </c>
      <c r="L43" s="460">
        <v>10.625</v>
      </c>
      <c r="M43" s="457" t="s">
        <v>102</v>
      </c>
      <c r="N43" s="461">
        <f t="shared" si="5"/>
        <v>109.125</v>
      </c>
      <c r="O43" s="461">
        <f t="shared" si="1"/>
        <v>109</v>
      </c>
      <c r="P43" s="461">
        <f t="shared" si="6"/>
        <v>108.75</v>
      </c>
      <c r="Q43" s="461">
        <f t="shared" si="2"/>
        <v>108.625</v>
      </c>
      <c r="R43" s="40"/>
    </row>
    <row r="44" spans="1:26" ht="18.75" x14ac:dyDescent="0.3">
      <c r="A44" s="452">
        <v>10.99</v>
      </c>
      <c r="B44" s="36" t="s">
        <v>102</v>
      </c>
      <c r="C44" s="458">
        <v>109.625</v>
      </c>
      <c r="D44" s="459">
        <v>109.5</v>
      </c>
      <c r="E44" s="36">
        <f t="shared" si="7"/>
        <v>109.375</v>
      </c>
      <c r="F44" s="36">
        <f t="shared" si="7"/>
        <v>109.25</v>
      </c>
      <c r="G44" s="460">
        <v>10.75</v>
      </c>
      <c r="H44" s="461">
        <f t="shared" si="3"/>
        <v>109.25</v>
      </c>
      <c r="I44" s="456">
        <f t="shared" si="4"/>
        <v>109</v>
      </c>
      <c r="J44" s="461">
        <f t="shared" si="4"/>
        <v>108.875</v>
      </c>
      <c r="K44" s="461">
        <f t="shared" si="4"/>
        <v>108.75</v>
      </c>
      <c r="L44" s="460">
        <v>10.75</v>
      </c>
      <c r="M44" s="457" t="s">
        <v>102</v>
      </c>
      <c r="N44" s="461">
        <f t="shared" si="5"/>
        <v>109.5</v>
      </c>
      <c r="O44" s="461">
        <f t="shared" si="1"/>
        <v>109.375</v>
      </c>
      <c r="P44" s="461">
        <f t="shared" si="6"/>
        <v>109.125</v>
      </c>
      <c r="Q44" s="461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2">
        <v>11.125</v>
      </c>
      <c r="B45" s="36" t="s">
        <v>102</v>
      </c>
      <c r="C45" s="458">
        <v>110</v>
      </c>
      <c r="D45" s="459">
        <v>109.875</v>
      </c>
      <c r="E45" s="36">
        <f t="shared" si="7"/>
        <v>109.75</v>
      </c>
      <c r="F45" s="36">
        <f t="shared" si="7"/>
        <v>109.625</v>
      </c>
      <c r="G45" s="460">
        <v>10.875</v>
      </c>
      <c r="H45" s="461">
        <f t="shared" si="3"/>
        <v>109.625</v>
      </c>
      <c r="I45" s="456">
        <f t="shared" si="4"/>
        <v>109.375</v>
      </c>
      <c r="J45" s="461">
        <f t="shared" si="4"/>
        <v>109.25</v>
      </c>
      <c r="K45" s="461">
        <f t="shared" si="4"/>
        <v>109.125</v>
      </c>
      <c r="L45" s="460">
        <v>10.875</v>
      </c>
      <c r="M45" s="457" t="s">
        <v>102</v>
      </c>
      <c r="N45" s="461">
        <f t="shared" si="5"/>
        <v>109.875</v>
      </c>
      <c r="O45" s="461">
        <f t="shared" si="1"/>
        <v>109.75</v>
      </c>
      <c r="P45" s="461">
        <f t="shared" si="6"/>
        <v>109.5</v>
      </c>
      <c r="Q45" s="461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2">
        <v>11.25</v>
      </c>
      <c r="B46" s="36" t="s">
        <v>102</v>
      </c>
      <c r="C46" s="458">
        <v>110.375</v>
      </c>
      <c r="D46" s="459">
        <v>110.25</v>
      </c>
      <c r="E46" s="36">
        <f t="shared" si="7"/>
        <v>110.125</v>
      </c>
      <c r="F46" s="36">
        <f t="shared" si="7"/>
        <v>110</v>
      </c>
      <c r="G46" s="460">
        <v>10.99</v>
      </c>
      <c r="H46" s="461">
        <f t="shared" si="3"/>
        <v>110</v>
      </c>
      <c r="I46" s="456">
        <f t="shared" si="4"/>
        <v>109.75</v>
      </c>
      <c r="J46" s="461">
        <f t="shared" si="4"/>
        <v>109.625</v>
      </c>
      <c r="K46" s="461">
        <f t="shared" si="4"/>
        <v>109.5</v>
      </c>
      <c r="L46" s="460">
        <v>10.99</v>
      </c>
      <c r="M46" s="457" t="s">
        <v>102</v>
      </c>
      <c r="N46" s="461">
        <f t="shared" si="5"/>
        <v>110.25</v>
      </c>
      <c r="O46" s="461">
        <f t="shared" si="1"/>
        <v>110.125</v>
      </c>
      <c r="P46" s="461">
        <f t="shared" si="6"/>
        <v>109.875</v>
      </c>
      <c r="Q46" s="461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2">
        <v>11.375400000000001</v>
      </c>
      <c r="B47" s="36" t="s">
        <v>102</v>
      </c>
      <c r="C47" s="458">
        <v>110.75</v>
      </c>
      <c r="D47" s="459">
        <v>110.625</v>
      </c>
      <c r="E47" s="36">
        <f t="shared" si="7"/>
        <v>110.5</v>
      </c>
      <c r="F47" s="36">
        <f t="shared" si="7"/>
        <v>110.375</v>
      </c>
      <c r="G47" s="460">
        <v>11.125</v>
      </c>
      <c r="H47" s="461">
        <f t="shared" si="3"/>
        <v>110.375</v>
      </c>
      <c r="I47" s="456">
        <f t="shared" si="4"/>
        <v>110.125</v>
      </c>
      <c r="J47" s="461">
        <f t="shared" si="4"/>
        <v>110</v>
      </c>
      <c r="K47" s="461">
        <f t="shared" si="4"/>
        <v>109.875</v>
      </c>
      <c r="L47" s="460">
        <v>11.125</v>
      </c>
      <c r="M47" s="457" t="s">
        <v>102</v>
      </c>
      <c r="N47" s="461">
        <f t="shared" si="5"/>
        <v>110.625</v>
      </c>
      <c r="O47" s="461">
        <f t="shared" si="1"/>
        <v>110.5</v>
      </c>
      <c r="P47" s="461">
        <f t="shared" si="6"/>
        <v>110.25</v>
      </c>
      <c r="Q47" s="461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2">
        <v>11.5</v>
      </c>
      <c r="B48" s="36" t="s">
        <v>102</v>
      </c>
      <c r="C48" s="458">
        <v>111.125</v>
      </c>
      <c r="D48" s="459">
        <v>111</v>
      </c>
      <c r="E48" s="36">
        <f t="shared" si="7"/>
        <v>110.875</v>
      </c>
      <c r="F48" s="36">
        <f t="shared" si="7"/>
        <v>110.75</v>
      </c>
      <c r="G48" s="460">
        <v>11.25</v>
      </c>
      <c r="H48" s="461">
        <f t="shared" si="3"/>
        <v>110.75</v>
      </c>
      <c r="I48" s="456">
        <f t="shared" si="4"/>
        <v>110.5</v>
      </c>
      <c r="J48" s="461">
        <f t="shared" si="4"/>
        <v>110.375</v>
      </c>
      <c r="K48" s="461">
        <f t="shared" si="4"/>
        <v>110.25</v>
      </c>
      <c r="L48" s="460">
        <v>11.25</v>
      </c>
      <c r="M48" s="457" t="s">
        <v>102</v>
      </c>
      <c r="N48" s="461">
        <f t="shared" si="5"/>
        <v>111</v>
      </c>
      <c r="O48" s="461">
        <f t="shared" si="1"/>
        <v>110.875</v>
      </c>
      <c r="P48" s="461">
        <f t="shared" si="6"/>
        <v>110.625</v>
      </c>
      <c r="Q48" s="461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2">
        <f>A48+0.125</f>
        <v>11.625</v>
      </c>
      <c r="B49" s="36" t="s">
        <v>102</v>
      </c>
      <c r="C49" s="458">
        <v>111.5</v>
      </c>
      <c r="D49" s="459">
        <v>111.375</v>
      </c>
      <c r="E49" s="36">
        <f t="shared" si="7"/>
        <v>111.25</v>
      </c>
      <c r="F49" s="36">
        <f t="shared" si="7"/>
        <v>111.125</v>
      </c>
      <c r="G49" s="460">
        <v>11.375400000000001</v>
      </c>
      <c r="H49" s="461">
        <f t="shared" si="3"/>
        <v>111.125</v>
      </c>
      <c r="I49" s="456">
        <f t="shared" si="4"/>
        <v>110.875</v>
      </c>
      <c r="J49" s="461">
        <f t="shared" si="4"/>
        <v>110.75</v>
      </c>
      <c r="K49" s="461">
        <f t="shared" si="4"/>
        <v>110.625</v>
      </c>
      <c r="L49" s="460">
        <v>11.375400000000001</v>
      </c>
      <c r="M49" s="457" t="s">
        <v>102</v>
      </c>
      <c r="N49" s="461">
        <f t="shared" si="5"/>
        <v>111.375</v>
      </c>
      <c r="O49" s="461">
        <f t="shared" si="1"/>
        <v>111.25</v>
      </c>
      <c r="P49" s="461">
        <f t="shared" si="6"/>
        <v>111</v>
      </c>
      <c r="Q49" s="461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2">
        <f>A49+0.125</f>
        <v>11.75</v>
      </c>
      <c r="B50" s="462" t="s">
        <v>102</v>
      </c>
      <c r="C50" s="458">
        <v>111.875</v>
      </c>
      <c r="D50" s="459">
        <v>111.75</v>
      </c>
      <c r="E50" s="462">
        <f t="shared" si="7"/>
        <v>111.625</v>
      </c>
      <c r="F50" s="462">
        <f t="shared" si="7"/>
        <v>111.5</v>
      </c>
      <c r="G50" s="460">
        <v>11.5</v>
      </c>
      <c r="H50" s="461">
        <f t="shared" si="3"/>
        <v>111.5</v>
      </c>
      <c r="I50" s="456">
        <f t="shared" si="4"/>
        <v>111.25</v>
      </c>
      <c r="J50" s="461">
        <f t="shared" si="4"/>
        <v>111.125</v>
      </c>
      <c r="K50" s="461">
        <f t="shared" si="4"/>
        <v>111</v>
      </c>
      <c r="L50" s="460">
        <v>11.5</v>
      </c>
      <c r="M50" s="457" t="s">
        <v>102</v>
      </c>
      <c r="N50" s="461">
        <f t="shared" si="5"/>
        <v>111.75</v>
      </c>
      <c r="O50" s="461">
        <f t="shared" si="1"/>
        <v>111.625</v>
      </c>
      <c r="P50" s="461">
        <f t="shared" si="6"/>
        <v>111.375</v>
      </c>
      <c r="Q50" s="461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1" customFormat="1" x14ac:dyDescent="0.25">
      <c r="A51" s="463">
        <f t="shared" ref="A51:A65" si="8">A50+0.125</f>
        <v>11.875</v>
      </c>
      <c r="B51" s="457" t="s">
        <v>102</v>
      </c>
      <c r="C51" s="457">
        <f t="shared" ref="C51:C65" si="9">C50+0.125</f>
        <v>112</v>
      </c>
      <c r="D51" s="464">
        <f t="shared" ref="D51:F65" si="10">C51-0.125</f>
        <v>111.875</v>
      </c>
      <c r="E51" s="457">
        <f t="shared" si="10"/>
        <v>111.75</v>
      </c>
      <c r="F51" s="457">
        <f t="shared" si="7"/>
        <v>111.625</v>
      </c>
      <c r="G51" s="465"/>
      <c r="H51" s="465"/>
      <c r="I51" s="465"/>
      <c r="J51" s="465"/>
      <c r="K51" s="465"/>
      <c r="L51" s="465"/>
      <c r="M51" s="465"/>
      <c r="N51" s="465"/>
      <c r="O51" s="466"/>
      <c r="P51" s="467"/>
      <c r="Q51" s="468"/>
      <c r="R51" s="469"/>
      <c r="S51" s="470"/>
      <c r="T51" s="470"/>
      <c r="U51" s="470"/>
      <c r="V51" s="470"/>
    </row>
    <row r="52" spans="1:26" s="471" customFormat="1" x14ac:dyDescent="0.25">
      <c r="A52" s="463">
        <f t="shared" si="8"/>
        <v>12</v>
      </c>
      <c r="B52" s="457" t="s">
        <v>102</v>
      </c>
      <c r="C52" s="457">
        <f t="shared" si="9"/>
        <v>112.125</v>
      </c>
      <c r="D52" s="464">
        <f t="shared" si="10"/>
        <v>112</v>
      </c>
      <c r="E52" s="457">
        <f t="shared" si="10"/>
        <v>111.875</v>
      </c>
      <c r="F52" s="457">
        <f t="shared" si="7"/>
        <v>111.75</v>
      </c>
      <c r="G52" s="465"/>
      <c r="H52" s="465"/>
      <c r="I52" s="465"/>
      <c r="J52" s="465"/>
      <c r="K52" s="465"/>
      <c r="L52" s="465"/>
      <c r="M52" s="465"/>
      <c r="N52" s="465"/>
      <c r="O52" s="466"/>
      <c r="P52" s="472"/>
      <c r="Q52" s="473"/>
      <c r="R52" s="469"/>
      <c r="S52" s="470"/>
      <c r="T52" s="470"/>
      <c r="U52" s="470"/>
      <c r="V52" s="470"/>
    </row>
    <row r="53" spans="1:26" s="471" customFormat="1" x14ac:dyDescent="0.25">
      <c r="A53" s="463">
        <f t="shared" si="8"/>
        <v>12.125</v>
      </c>
      <c r="B53" s="457" t="s">
        <v>102</v>
      </c>
      <c r="C53" s="457">
        <f t="shared" si="9"/>
        <v>112.25</v>
      </c>
      <c r="D53" s="464">
        <f t="shared" si="10"/>
        <v>112.125</v>
      </c>
      <c r="E53" s="457">
        <f t="shared" si="10"/>
        <v>112</v>
      </c>
      <c r="F53" s="457">
        <f t="shared" si="10"/>
        <v>111.875</v>
      </c>
      <c r="G53" s="465"/>
      <c r="H53" s="465"/>
      <c r="I53" s="465"/>
      <c r="J53" s="465"/>
      <c r="K53" s="465"/>
      <c r="L53" s="465"/>
      <c r="M53" s="465"/>
      <c r="N53" s="465"/>
      <c r="O53" s="466"/>
      <c r="P53" s="472"/>
      <c r="Q53" s="473"/>
      <c r="R53" s="469"/>
      <c r="S53" s="470"/>
      <c r="T53" s="470"/>
      <c r="U53" s="470"/>
      <c r="V53" s="470"/>
    </row>
    <row r="54" spans="1:26" s="474" customFormat="1" x14ac:dyDescent="0.25">
      <c r="A54" s="463">
        <f t="shared" si="8"/>
        <v>12.25</v>
      </c>
      <c r="B54" s="457" t="s">
        <v>102</v>
      </c>
      <c r="C54" s="457">
        <f t="shared" si="9"/>
        <v>112.375</v>
      </c>
      <c r="D54" s="464">
        <f t="shared" si="10"/>
        <v>112.25</v>
      </c>
      <c r="E54" s="457">
        <f t="shared" si="10"/>
        <v>112.125</v>
      </c>
      <c r="F54" s="457">
        <f t="shared" si="10"/>
        <v>112</v>
      </c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</row>
    <row r="55" spans="1:26" s="471" customFormat="1" x14ac:dyDescent="0.25">
      <c r="A55" s="463">
        <f t="shared" si="8"/>
        <v>12.375</v>
      </c>
      <c r="B55" s="457" t="s">
        <v>102</v>
      </c>
      <c r="C55" s="457">
        <f t="shared" si="9"/>
        <v>112.5</v>
      </c>
      <c r="D55" s="464">
        <f t="shared" si="10"/>
        <v>112.375</v>
      </c>
      <c r="E55" s="457">
        <f t="shared" si="10"/>
        <v>112.25</v>
      </c>
      <c r="F55" s="457">
        <f t="shared" si="10"/>
        <v>112.125</v>
      </c>
    </row>
    <row r="56" spans="1:26" s="471" customFormat="1" x14ac:dyDescent="0.25">
      <c r="A56" s="463">
        <f t="shared" si="8"/>
        <v>12.5</v>
      </c>
      <c r="B56" s="457" t="s">
        <v>102</v>
      </c>
      <c r="C56" s="457">
        <f t="shared" si="9"/>
        <v>112.625</v>
      </c>
      <c r="D56" s="464">
        <f t="shared" si="10"/>
        <v>112.5</v>
      </c>
      <c r="E56" s="457">
        <f t="shared" si="10"/>
        <v>112.375</v>
      </c>
      <c r="F56" s="457">
        <f t="shared" si="10"/>
        <v>112.25</v>
      </c>
    </row>
    <row r="57" spans="1:26" s="471" customFormat="1" x14ac:dyDescent="0.25">
      <c r="A57" s="463">
        <f t="shared" si="8"/>
        <v>12.625</v>
      </c>
      <c r="B57" s="457" t="s">
        <v>102</v>
      </c>
      <c r="C57" s="457">
        <f t="shared" si="9"/>
        <v>112.75</v>
      </c>
      <c r="D57" s="464">
        <f t="shared" si="10"/>
        <v>112.625</v>
      </c>
      <c r="E57" s="457">
        <f t="shared" si="10"/>
        <v>112.5</v>
      </c>
      <c r="F57" s="457">
        <f t="shared" si="10"/>
        <v>112.375</v>
      </c>
    </row>
    <row r="58" spans="1:26" s="471" customFormat="1" x14ac:dyDescent="0.25">
      <c r="A58" s="463">
        <f t="shared" si="8"/>
        <v>12.75</v>
      </c>
      <c r="B58" s="457" t="s">
        <v>102</v>
      </c>
      <c r="C58" s="457">
        <f t="shared" si="9"/>
        <v>112.875</v>
      </c>
      <c r="D58" s="464">
        <f t="shared" si="10"/>
        <v>112.75</v>
      </c>
      <c r="E58" s="457">
        <f t="shared" si="10"/>
        <v>112.625</v>
      </c>
      <c r="F58" s="457">
        <f t="shared" si="10"/>
        <v>112.5</v>
      </c>
    </row>
    <row r="59" spans="1:26" s="471" customFormat="1" x14ac:dyDescent="0.25">
      <c r="A59" s="463">
        <f t="shared" si="8"/>
        <v>12.875</v>
      </c>
      <c r="B59" s="457" t="s">
        <v>102</v>
      </c>
      <c r="C59" s="457">
        <f t="shared" si="9"/>
        <v>113</v>
      </c>
      <c r="D59" s="464">
        <f t="shared" si="10"/>
        <v>112.875</v>
      </c>
      <c r="E59" s="457">
        <f t="shared" si="10"/>
        <v>112.75</v>
      </c>
      <c r="F59" s="457">
        <f t="shared" si="10"/>
        <v>112.625</v>
      </c>
    </row>
    <row r="60" spans="1:26" s="471" customFormat="1" x14ac:dyDescent="0.25">
      <c r="A60" s="463">
        <f t="shared" si="8"/>
        <v>13</v>
      </c>
      <c r="B60" s="457" t="s">
        <v>102</v>
      </c>
      <c r="C60" s="457">
        <f t="shared" si="9"/>
        <v>113.125</v>
      </c>
      <c r="D60" s="464">
        <f t="shared" si="10"/>
        <v>113</v>
      </c>
      <c r="E60" s="457">
        <f t="shared" si="10"/>
        <v>112.875</v>
      </c>
      <c r="F60" s="457">
        <f t="shared" si="10"/>
        <v>112.75</v>
      </c>
    </row>
    <row r="61" spans="1:26" s="471" customFormat="1" x14ac:dyDescent="0.25">
      <c r="A61" s="463">
        <f t="shared" si="8"/>
        <v>13.125</v>
      </c>
      <c r="B61" s="457" t="s">
        <v>102</v>
      </c>
      <c r="C61" s="457">
        <f t="shared" si="9"/>
        <v>113.25</v>
      </c>
      <c r="D61" s="464">
        <f t="shared" si="10"/>
        <v>113.125</v>
      </c>
      <c r="E61" s="457">
        <f t="shared" si="10"/>
        <v>113</v>
      </c>
      <c r="F61" s="457">
        <f t="shared" si="10"/>
        <v>112.875</v>
      </c>
    </row>
    <row r="62" spans="1:26" s="471" customFormat="1" x14ac:dyDescent="0.25">
      <c r="A62" s="463">
        <f t="shared" si="8"/>
        <v>13.25</v>
      </c>
      <c r="B62" s="457" t="s">
        <v>102</v>
      </c>
      <c r="C62" s="457">
        <f t="shared" si="9"/>
        <v>113.375</v>
      </c>
      <c r="D62" s="464">
        <f t="shared" si="10"/>
        <v>113.25</v>
      </c>
      <c r="E62" s="457">
        <f t="shared" si="10"/>
        <v>113.125</v>
      </c>
      <c r="F62" s="457">
        <f t="shared" si="10"/>
        <v>113</v>
      </c>
    </row>
    <row r="63" spans="1:26" s="471" customFormat="1" x14ac:dyDescent="0.25">
      <c r="A63" s="463">
        <f t="shared" si="8"/>
        <v>13.375</v>
      </c>
      <c r="B63" s="457" t="s">
        <v>102</v>
      </c>
      <c r="C63" s="457">
        <f t="shared" si="9"/>
        <v>113.5</v>
      </c>
      <c r="D63" s="464">
        <f t="shared" si="10"/>
        <v>113.375</v>
      </c>
      <c r="E63" s="457">
        <f t="shared" si="10"/>
        <v>113.25</v>
      </c>
      <c r="F63" s="457">
        <f t="shared" si="10"/>
        <v>113.125</v>
      </c>
    </row>
    <row r="64" spans="1:26" s="471" customFormat="1" x14ac:dyDescent="0.25">
      <c r="A64" s="463">
        <f t="shared" si="8"/>
        <v>13.5</v>
      </c>
      <c r="B64" s="457" t="s">
        <v>102</v>
      </c>
      <c r="C64" s="457">
        <f t="shared" si="9"/>
        <v>113.625</v>
      </c>
      <c r="D64" s="464">
        <f t="shared" si="10"/>
        <v>113.5</v>
      </c>
      <c r="E64" s="457">
        <f t="shared" si="10"/>
        <v>113.375</v>
      </c>
      <c r="F64" s="457">
        <f t="shared" si="10"/>
        <v>113.25</v>
      </c>
    </row>
    <row r="65" spans="1:6" s="471" customFormat="1" x14ac:dyDescent="0.25">
      <c r="A65" s="463">
        <f t="shared" si="8"/>
        <v>13.625</v>
      </c>
      <c r="B65" s="457" t="s">
        <v>102</v>
      </c>
      <c r="C65" s="457">
        <f t="shared" si="9"/>
        <v>113.75</v>
      </c>
      <c r="D65" s="464">
        <f t="shared" si="10"/>
        <v>113.625</v>
      </c>
      <c r="E65" s="457">
        <f t="shared" si="10"/>
        <v>113.5</v>
      </c>
      <c r="F65" s="457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H53" sqref="H53:M53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704" t="s">
        <v>285</v>
      </c>
      <c r="C2" s="705"/>
      <c r="D2" s="705"/>
      <c r="E2" s="130"/>
      <c r="F2" s="491" t="s">
        <v>40</v>
      </c>
      <c r="G2" s="491"/>
      <c r="H2" s="491"/>
      <c r="I2" s="491"/>
      <c r="J2" s="491"/>
      <c r="K2" s="491"/>
      <c r="L2" s="491"/>
      <c r="M2" s="491"/>
      <c r="N2" s="491"/>
      <c r="O2" s="491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706"/>
      <c r="C3" s="707"/>
      <c r="D3" s="707"/>
      <c r="E3" s="156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92</v>
      </c>
      <c r="C4" s="20"/>
      <c r="D4" s="158">
        <f>'Flex Select Prime Pricer'!H3</f>
        <v>45236</v>
      </c>
      <c r="E4" s="159"/>
      <c r="F4" s="657" t="s">
        <v>176</v>
      </c>
      <c r="G4" s="657"/>
      <c r="H4" s="657"/>
      <c r="I4" s="657"/>
      <c r="J4" s="657"/>
      <c r="K4" s="657"/>
      <c r="L4" s="657"/>
      <c r="M4" s="657"/>
      <c r="N4" s="657"/>
      <c r="O4" s="657"/>
      <c r="P4" s="658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728" t="s">
        <v>35</v>
      </c>
      <c r="C5" s="729"/>
      <c r="D5" s="729"/>
      <c r="E5" s="154"/>
      <c r="F5" s="729" t="s">
        <v>0</v>
      </c>
      <c r="G5" s="729"/>
      <c r="H5" s="729"/>
      <c r="I5" s="729"/>
      <c r="J5" s="729"/>
      <c r="K5" s="729"/>
      <c r="L5" s="729"/>
      <c r="M5" s="729"/>
      <c r="N5" s="729"/>
      <c r="O5" s="729"/>
      <c r="P5" s="154"/>
      <c r="Q5" s="708"/>
      <c r="R5" s="708"/>
      <c r="S5" s="708"/>
      <c r="T5" s="708"/>
      <c r="U5" s="708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50"/>
      <c r="F6" s="8" t="s">
        <v>4</v>
      </c>
      <c r="G6" s="8" t="s">
        <v>61</v>
      </c>
      <c r="H6" s="151" t="s">
        <v>276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5">
        <v>0.9</v>
      </c>
      <c r="P6" s="150"/>
      <c r="Q6" s="674"/>
      <c r="R6" s="674"/>
      <c r="S6" s="674"/>
      <c r="T6" s="674"/>
      <c r="U6" s="674"/>
      <c r="V6" s="674"/>
      <c r="W6" s="674"/>
      <c r="X6" s="675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Pricer'!B7-2.125</f>
        <v>98.01</v>
      </c>
      <c r="D7" s="361">
        <f>'Flex Select Prime Pricer'!C7-2.125</f>
        <v>97.875</v>
      </c>
      <c r="E7" s="143"/>
      <c r="F7" s="640" t="s">
        <v>5</v>
      </c>
      <c r="G7" s="273" t="s">
        <v>6</v>
      </c>
      <c r="H7" s="397">
        <v>1.125</v>
      </c>
      <c r="I7" s="476">
        <v>0.875</v>
      </c>
      <c r="J7" s="476">
        <v>0.75</v>
      </c>
      <c r="K7" s="372">
        <v>0.5</v>
      </c>
      <c r="L7" s="372">
        <v>0.375</v>
      </c>
      <c r="M7" s="117">
        <v>0.125</v>
      </c>
      <c r="N7" s="397">
        <v>-1</v>
      </c>
      <c r="O7" s="268">
        <v>-2</v>
      </c>
      <c r="P7" s="135"/>
      <c r="Q7" s="709" t="s">
        <v>94</v>
      </c>
      <c r="R7" s="710"/>
      <c r="S7" s="711"/>
      <c r="T7" s="671">
        <v>102.5</v>
      </c>
      <c r="U7" s="672"/>
      <c r="V7" s="672"/>
      <c r="W7" s="672"/>
      <c r="X7" s="673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Pricer'!B8-2.125</f>
        <v>98.385000000000005</v>
      </c>
      <c r="D8" s="361">
        <f>'Flex Select Prime Pricer'!C8-2.125</f>
        <v>98.25</v>
      </c>
      <c r="E8" s="143"/>
      <c r="F8" s="641"/>
      <c r="G8" s="273" t="s">
        <v>7</v>
      </c>
      <c r="H8" s="276">
        <v>1</v>
      </c>
      <c r="I8" s="276">
        <v>0.75</v>
      </c>
      <c r="J8" s="276">
        <v>0.625</v>
      </c>
      <c r="K8" s="117">
        <v>0.375</v>
      </c>
      <c r="L8" s="117">
        <v>0.25</v>
      </c>
      <c r="M8" s="117">
        <v>-0.125</v>
      </c>
      <c r="N8" s="276">
        <v>-1.5</v>
      </c>
      <c r="O8" s="406">
        <v>-2.625</v>
      </c>
      <c r="P8" s="135"/>
      <c r="Q8" s="668" t="s">
        <v>65</v>
      </c>
      <c r="R8" s="669"/>
      <c r="S8" s="669"/>
      <c r="T8" s="669"/>
      <c r="U8" s="669"/>
      <c r="V8" s="669"/>
      <c r="W8" s="669"/>
      <c r="X8" s="670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Pricer'!B9-2.125</f>
        <v>98.697500000000005</v>
      </c>
      <c r="D9" s="361">
        <f>'Flex Select Prime Pricer'!C9-2.125</f>
        <v>98.5625</v>
      </c>
      <c r="E9" s="143"/>
      <c r="F9" s="641"/>
      <c r="G9" s="274" t="s">
        <v>8</v>
      </c>
      <c r="H9" s="476">
        <v>0.75</v>
      </c>
      <c r="I9" s="276">
        <v>0.625</v>
      </c>
      <c r="J9" s="276">
        <v>0.5</v>
      </c>
      <c r="K9" s="117">
        <v>0.125</v>
      </c>
      <c r="L9" s="117">
        <v>-0.125</v>
      </c>
      <c r="M9" s="117">
        <v>-0.25</v>
      </c>
      <c r="N9" s="276">
        <v>-1.625</v>
      </c>
      <c r="O9" s="286" t="s">
        <v>12</v>
      </c>
      <c r="P9" s="135"/>
      <c r="Q9" s="730" t="s">
        <v>312</v>
      </c>
      <c r="R9" s="731"/>
      <c r="S9" s="731"/>
      <c r="T9" s="731"/>
      <c r="U9" s="731"/>
      <c r="V9" s="731"/>
      <c r="W9" s="731"/>
      <c r="X9" s="732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Pricer'!B10-2.125</f>
        <v>99.01</v>
      </c>
      <c r="D10" s="361">
        <f>'Flex Select Prime Pricer'!C10-2.125</f>
        <v>98.875</v>
      </c>
      <c r="E10" s="143"/>
      <c r="F10" s="641"/>
      <c r="G10" s="273" t="s">
        <v>9</v>
      </c>
      <c r="H10" s="276">
        <v>0.75</v>
      </c>
      <c r="I10" s="117">
        <v>0.5</v>
      </c>
      <c r="J10" s="117">
        <v>0.5</v>
      </c>
      <c r="K10" s="117">
        <v>0</v>
      </c>
      <c r="L10" s="117">
        <v>-0.5</v>
      </c>
      <c r="M10" s="117">
        <v>-0.875</v>
      </c>
      <c r="N10" s="276">
        <v>-2.625</v>
      </c>
      <c r="O10" s="286" t="s">
        <v>12</v>
      </c>
      <c r="P10" s="135"/>
      <c r="Q10" s="665" t="s">
        <v>313</v>
      </c>
      <c r="R10" s="666"/>
      <c r="S10" s="666"/>
      <c r="T10" s="666"/>
      <c r="U10" s="666"/>
      <c r="V10" s="666"/>
      <c r="W10" s="666"/>
      <c r="X10" s="667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Pricer'!B11-2.125</f>
        <v>99.26</v>
      </c>
      <c r="D11" s="361">
        <f>'Flex Select Prime Pricer'!C11-2.125</f>
        <v>99.125</v>
      </c>
      <c r="E11" s="143"/>
      <c r="F11" s="641"/>
      <c r="G11" s="274" t="s">
        <v>10</v>
      </c>
      <c r="H11" s="276">
        <v>0.625</v>
      </c>
      <c r="I11" s="117">
        <v>0.5</v>
      </c>
      <c r="J11" s="117">
        <v>0.5</v>
      </c>
      <c r="K11" s="117">
        <v>0</v>
      </c>
      <c r="L11" s="117">
        <v>-0.75</v>
      </c>
      <c r="M11" s="117">
        <v>-1.625</v>
      </c>
      <c r="N11" s="287" t="s">
        <v>12</v>
      </c>
      <c r="O11" s="286" t="s">
        <v>12</v>
      </c>
      <c r="P11" s="135"/>
      <c r="Q11" s="665" t="s">
        <v>95</v>
      </c>
      <c r="R11" s="666"/>
      <c r="S11" s="666"/>
      <c r="T11" s="666"/>
      <c r="U11" s="666"/>
      <c r="V11" s="666"/>
      <c r="W11" s="666"/>
      <c r="X11" s="667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Pricer'!B12-2.125</f>
        <v>99.51</v>
      </c>
      <c r="D12" s="361">
        <f>'Flex Select Prime Pricer'!C12-2.125</f>
        <v>99.375</v>
      </c>
      <c r="E12" s="143"/>
      <c r="F12" s="641"/>
      <c r="G12" s="273" t="s">
        <v>11</v>
      </c>
      <c r="H12" s="276">
        <v>0.125</v>
      </c>
      <c r="I12" s="117">
        <v>-0.125</v>
      </c>
      <c r="J12" s="117">
        <v>-0.5</v>
      </c>
      <c r="K12" s="117">
        <v>-1</v>
      </c>
      <c r="L12" s="117">
        <v>-1.875</v>
      </c>
      <c r="M12" s="117">
        <v>-2.875</v>
      </c>
      <c r="N12" s="288" t="s">
        <v>12</v>
      </c>
      <c r="O12" s="286" t="s">
        <v>12</v>
      </c>
      <c r="P12" s="135"/>
      <c r="Q12" s="665" t="s">
        <v>317</v>
      </c>
      <c r="R12" s="666"/>
      <c r="S12" s="666"/>
      <c r="T12" s="666"/>
      <c r="U12" s="666"/>
      <c r="V12" s="666"/>
      <c r="W12" s="666"/>
      <c r="X12" s="667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Pricer'!B13-2.125</f>
        <v>99.76</v>
      </c>
      <c r="D13" s="361">
        <f>'Flex Select Prime Pricer'!C13-2.125</f>
        <v>99.625</v>
      </c>
      <c r="E13" s="143"/>
      <c r="F13" s="642"/>
      <c r="G13" s="273" t="s">
        <v>62</v>
      </c>
      <c r="H13" s="276">
        <v>-0.5</v>
      </c>
      <c r="I13" s="117">
        <v>-0.5</v>
      </c>
      <c r="J13" s="117">
        <v>-0.75</v>
      </c>
      <c r="K13" s="117">
        <v>-1.5</v>
      </c>
      <c r="L13" s="117">
        <v>-2.125</v>
      </c>
      <c r="M13" s="289" t="s">
        <v>12</v>
      </c>
      <c r="N13" s="288" t="s">
        <v>12</v>
      </c>
      <c r="O13" s="286" t="s">
        <v>12</v>
      </c>
      <c r="P13" s="135"/>
      <c r="Q13" s="665" t="s">
        <v>66</v>
      </c>
      <c r="R13" s="666"/>
      <c r="S13" s="666"/>
      <c r="T13" s="666"/>
      <c r="U13" s="666"/>
      <c r="V13" s="666"/>
      <c r="W13" s="666"/>
      <c r="X13" s="667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Pricer'!B14-2.125</f>
        <v>100.01</v>
      </c>
      <c r="D14" s="361">
        <f>'Flex Select Prime Pricer'!C14-2.125</f>
        <v>99.875</v>
      </c>
      <c r="E14" s="143"/>
      <c r="F14" s="643" t="s">
        <v>177</v>
      </c>
      <c r="G14" s="275" t="s">
        <v>6</v>
      </c>
      <c r="H14" s="397">
        <v>0.875</v>
      </c>
      <c r="I14" s="476">
        <v>0.75</v>
      </c>
      <c r="J14" s="476">
        <v>0.625</v>
      </c>
      <c r="K14" s="372">
        <v>0.5</v>
      </c>
      <c r="L14" s="117">
        <v>0.375</v>
      </c>
      <c r="M14" s="117">
        <v>0</v>
      </c>
      <c r="N14" s="276">
        <v>-1.125</v>
      </c>
      <c r="O14" s="147">
        <v>-2.25</v>
      </c>
      <c r="P14" s="135"/>
      <c r="Q14" s="668" t="s">
        <v>67</v>
      </c>
      <c r="R14" s="669"/>
      <c r="S14" s="669"/>
      <c r="T14" s="669"/>
      <c r="U14" s="669"/>
      <c r="V14" s="669"/>
      <c r="W14" s="669"/>
      <c r="X14" s="670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Pricer'!B15-2.125</f>
        <v>100.26</v>
      </c>
      <c r="D15" s="361">
        <f>'Flex Select Prime Pricer'!C15-2.125</f>
        <v>100.125</v>
      </c>
      <c r="E15" s="143"/>
      <c r="F15" s="644"/>
      <c r="G15" s="273" t="s">
        <v>7</v>
      </c>
      <c r="H15" s="276">
        <v>0.75</v>
      </c>
      <c r="I15" s="276">
        <v>0.625</v>
      </c>
      <c r="J15" s="276">
        <v>0.5</v>
      </c>
      <c r="K15" s="117">
        <v>0.375</v>
      </c>
      <c r="L15" s="117">
        <v>0.25</v>
      </c>
      <c r="M15" s="117">
        <v>-0.25</v>
      </c>
      <c r="N15" s="276">
        <v>-1.75</v>
      </c>
      <c r="O15" s="147">
        <v>-3</v>
      </c>
      <c r="P15" s="135"/>
      <c r="Q15" s="676" t="s">
        <v>68</v>
      </c>
      <c r="R15" s="677"/>
      <c r="S15" s="677"/>
      <c r="T15" s="677"/>
      <c r="U15" s="677"/>
      <c r="V15" s="677"/>
      <c r="W15" s="677"/>
      <c r="X15" s="678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Pricer'!B16-2.125</f>
        <v>100.51</v>
      </c>
      <c r="D16" s="361">
        <f>'Flex Select Prime Pricer'!C16-2.125</f>
        <v>100.375</v>
      </c>
      <c r="E16" s="143"/>
      <c r="F16" s="644"/>
      <c r="G16" s="274" t="s">
        <v>8</v>
      </c>
      <c r="H16" s="476">
        <v>0.625</v>
      </c>
      <c r="I16" s="276">
        <v>0.5</v>
      </c>
      <c r="J16" s="407">
        <v>0.375</v>
      </c>
      <c r="K16" s="117">
        <v>0.125</v>
      </c>
      <c r="L16" s="117">
        <v>-0.25</v>
      </c>
      <c r="M16" s="117">
        <v>-0.5</v>
      </c>
      <c r="N16" s="276">
        <v>-2</v>
      </c>
      <c r="O16" s="286" t="s">
        <v>12</v>
      </c>
      <c r="P16" s="135"/>
      <c r="Q16" s="685" t="s">
        <v>69</v>
      </c>
      <c r="R16" s="686"/>
      <c r="S16" s="687"/>
      <c r="T16" s="724">
        <v>6.25E-2</v>
      </c>
      <c r="U16" s="725"/>
      <c r="V16" s="725"/>
      <c r="W16" s="725"/>
      <c r="X16" s="726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Pricer'!B17-2.125</f>
        <v>100.694</v>
      </c>
      <c r="D17" s="361">
        <f>'Flex Select Prime Pricer'!C17-2.125</f>
        <v>100.625</v>
      </c>
      <c r="E17" s="143"/>
      <c r="F17" s="644"/>
      <c r="G17" s="273" t="s">
        <v>9</v>
      </c>
      <c r="H17" s="276">
        <v>0.625</v>
      </c>
      <c r="I17" s="117">
        <v>0.5</v>
      </c>
      <c r="J17" s="117">
        <v>0.375</v>
      </c>
      <c r="K17" s="117">
        <v>0</v>
      </c>
      <c r="L17" s="117">
        <v>-0.375</v>
      </c>
      <c r="M17" s="117">
        <v>-1.125</v>
      </c>
      <c r="N17" s="276">
        <v>-3</v>
      </c>
      <c r="O17" s="286" t="s">
        <v>12</v>
      </c>
      <c r="P17" s="135"/>
      <c r="Q17" s="685" t="s">
        <v>70</v>
      </c>
      <c r="R17" s="686"/>
      <c r="S17" s="686"/>
      <c r="T17" s="727">
        <v>0</v>
      </c>
      <c r="U17" s="725"/>
      <c r="V17" s="725"/>
      <c r="W17" s="725"/>
      <c r="X17" s="726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Pricer'!B18-2.125</f>
        <v>100.914</v>
      </c>
      <c r="D18" s="361">
        <f>'Flex Select Prime Pricer'!C18-2.125</f>
        <v>100.875</v>
      </c>
      <c r="E18" s="143"/>
      <c r="F18" s="644"/>
      <c r="G18" s="274" t="s">
        <v>10</v>
      </c>
      <c r="H18" s="276">
        <v>0.625</v>
      </c>
      <c r="I18" s="117">
        <v>0.5</v>
      </c>
      <c r="J18" s="117">
        <v>0.375</v>
      </c>
      <c r="K18" s="117">
        <v>0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85" t="s">
        <v>91</v>
      </c>
      <c r="R18" s="686"/>
      <c r="S18" s="687"/>
      <c r="T18" s="724">
        <v>-0.15</v>
      </c>
      <c r="U18" s="725"/>
      <c r="V18" s="725"/>
      <c r="W18" s="725"/>
      <c r="X18" s="726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Pricer'!B19-2.125</f>
        <v>101.164</v>
      </c>
      <c r="D19" s="361">
        <f>'Flex Select Prime Pricer'!C19-2.125</f>
        <v>101.125</v>
      </c>
      <c r="E19" s="143"/>
      <c r="F19" s="644"/>
      <c r="G19" s="273" t="s">
        <v>11</v>
      </c>
      <c r="H19" s="407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733" t="s">
        <v>71</v>
      </c>
      <c r="R19" s="734"/>
      <c r="S19" s="734"/>
      <c r="T19" s="734"/>
      <c r="U19" s="734"/>
      <c r="V19" s="734"/>
      <c r="W19" s="734"/>
      <c r="X19" s="735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Pricer'!B20-2.125</f>
        <v>101.414</v>
      </c>
      <c r="D20" s="361">
        <f>'Flex Select Prime Pricer'!C20-2.125</f>
        <v>101.375</v>
      </c>
      <c r="E20" s="143"/>
      <c r="F20" s="645"/>
      <c r="G20" s="273" t="s">
        <v>62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4" t="s">
        <v>12</v>
      </c>
      <c r="N20" s="288" t="s">
        <v>12</v>
      </c>
      <c r="O20" s="286" t="s">
        <v>12</v>
      </c>
      <c r="P20" s="135"/>
      <c r="Q20" s="685" t="s">
        <v>72</v>
      </c>
      <c r="R20" s="686"/>
      <c r="S20" s="687"/>
      <c r="T20" s="724">
        <v>-0.25</v>
      </c>
      <c r="U20" s="725"/>
      <c r="V20" s="725"/>
      <c r="W20" s="725"/>
      <c r="X20" s="726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Pricer'!B21-2.125</f>
        <v>101.664</v>
      </c>
      <c r="D21" s="361">
        <f>'Flex Select Prime Pricer'!C21-2.125</f>
        <v>101.625</v>
      </c>
      <c r="E21" s="143"/>
      <c r="F21" s="145" t="s">
        <v>41</v>
      </c>
      <c r="G21" s="144"/>
      <c r="H21" s="144"/>
      <c r="I21" s="144"/>
      <c r="J21" s="144"/>
      <c r="K21" s="646"/>
      <c r="L21" s="647"/>
      <c r="M21" s="647"/>
      <c r="N21" s="647"/>
      <c r="O21" s="648"/>
      <c r="P21" s="135"/>
      <c r="Q21" s="685" t="s">
        <v>69</v>
      </c>
      <c r="R21" s="686"/>
      <c r="S21" s="687"/>
      <c r="T21" s="724">
        <v>-0.375</v>
      </c>
      <c r="U21" s="725"/>
      <c r="V21" s="725"/>
      <c r="W21" s="725"/>
      <c r="X21" s="726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Pricer'!B22-2.125</f>
        <v>101.914</v>
      </c>
      <c r="D22" s="361">
        <f>'Flex Select Prime Pricer'!C22-2.125</f>
        <v>101.875</v>
      </c>
      <c r="E22" s="143"/>
      <c r="F22" s="146"/>
      <c r="G22" s="135"/>
      <c r="H22" s="135"/>
      <c r="I22" s="135"/>
      <c r="J22" s="135"/>
      <c r="K22" s="649"/>
      <c r="L22" s="650"/>
      <c r="M22" s="650"/>
      <c r="N22" s="650"/>
      <c r="O22" s="651"/>
      <c r="P22" s="135"/>
      <c r="Q22" s="685" t="s">
        <v>73</v>
      </c>
      <c r="R22" s="686"/>
      <c r="S22" s="687"/>
      <c r="T22" s="691">
        <v>-0.25</v>
      </c>
      <c r="U22" s="692"/>
      <c r="V22" s="692"/>
      <c r="W22" s="692"/>
      <c r="X22" s="693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Pricer'!B23-2.125</f>
        <v>102.1015</v>
      </c>
      <c r="D23" s="361">
        <f>'Flex Select Prime Pricer'!C23-2.125</f>
        <v>102.0625</v>
      </c>
      <c r="E23" s="143"/>
      <c r="F23" s="718" t="s">
        <v>13</v>
      </c>
      <c r="G23" s="719"/>
      <c r="H23" s="719"/>
      <c r="I23" s="719"/>
      <c r="J23" s="719"/>
      <c r="K23" s="719"/>
      <c r="L23" s="719"/>
      <c r="M23" s="719"/>
      <c r="N23" s="719"/>
      <c r="O23" s="720"/>
      <c r="P23" s="135"/>
      <c r="Q23" s="694" t="s">
        <v>74</v>
      </c>
      <c r="R23" s="637"/>
      <c r="S23" s="637"/>
      <c r="T23" s="637"/>
      <c r="U23" s="637"/>
      <c r="V23" s="637"/>
      <c r="W23" s="637"/>
      <c r="X23" s="695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Pricer'!B24-2.125</f>
        <v>102.289</v>
      </c>
      <c r="D24" s="361">
        <f>'Flex Select Prime Pricer'!C24-2.125</f>
        <v>102.25</v>
      </c>
      <c r="E24" s="143"/>
      <c r="F24" s="12"/>
      <c r="G24" s="13"/>
      <c r="H24" s="99" t="s">
        <v>276</v>
      </c>
      <c r="I24" s="98" t="s">
        <v>206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8" t="s">
        <v>318</v>
      </c>
      <c r="R24" s="689"/>
      <c r="S24" s="689"/>
      <c r="T24" s="689"/>
      <c r="U24" s="689"/>
      <c r="V24" s="689"/>
      <c r="W24" s="689"/>
      <c r="X24" s="690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Pricer'!B25-2.125</f>
        <v>102.4765</v>
      </c>
      <c r="D25" s="361">
        <f>'Flex Select Prime Pricer'!C25-2.125</f>
        <v>102.4375</v>
      </c>
      <c r="E25" s="143"/>
      <c r="F25" s="652" t="s">
        <v>36</v>
      </c>
      <c r="G25" s="370" t="s">
        <v>277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8" t="s">
        <v>93</v>
      </c>
      <c r="R25" s="689"/>
      <c r="S25" s="689"/>
      <c r="T25" s="689"/>
      <c r="U25" s="689"/>
      <c r="V25" s="689"/>
      <c r="W25" s="689"/>
      <c r="X25" s="690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Pricer'!B26-2.125</f>
        <v>102.63275</v>
      </c>
      <c r="D26" s="361">
        <f>'Flex Select Prime Pricer'!C26-2.125</f>
        <v>102.59375</v>
      </c>
      <c r="E26" s="143"/>
      <c r="F26" s="653"/>
      <c r="G26" s="371" t="s">
        <v>295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Pricer'!B27-2.125</f>
        <v>102.789</v>
      </c>
      <c r="D27" s="361">
        <f>'Flex Select Prime Pricer'!C27-2.125</f>
        <v>102.75</v>
      </c>
      <c r="E27" s="143"/>
      <c r="F27" s="653"/>
      <c r="G27" s="371" t="s">
        <v>293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79" t="s">
        <v>77</v>
      </c>
      <c r="R27" s="680"/>
      <c r="S27" s="680"/>
      <c r="T27" s="680"/>
      <c r="U27" s="680"/>
      <c r="V27" s="680"/>
      <c r="W27" s="680"/>
      <c r="X27" s="681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Pricer'!B28-2.125</f>
        <v>102.94525</v>
      </c>
      <c r="D28" s="361">
        <f>'Flex Select Prime Pricer'!C28-2.125</f>
        <v>102.90625</v>
      </c>
      <c r="E28" s="143"/>
      <c r="F28" s="654"/>
      <c r="G28" s="371" t="s">
        <v>294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79" t="s">
        <v>90</v>
      </c>
      <c r="R28" s="680"/>
      <c r="S28" s="680"/>
      <c r="T28" s="680"/>
      <c r="U28" s="680"/>
      <c r="V28" s="680"/>
      <c r="W28" s="680"/>
      <c r="X28" s="681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Pricer'!B29-2.125</f>
        <v>103.1015</v>
      </c>
      <c r="D29" s="361">
        <f>'Flex Select Prime Pricer'!C29-2.125</f>
        <v>103.0625</v>
      </c>
      <c r="E29" s="143"/>
      <c r="F29" s="652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79" t="s">
        <v>79</v>
      </c>
      <c r="R29" s="680"/>
      <c r="S29" s="680"/>
      <c r="T29" s="680"/>
      <c r="U29" s="680"/>
      <c r="V29" s="680"/>
      <c r="W29" s="680"/>
      <c r="X29" s="681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Pricer'!B30-2.125</f>
        <v>103.25775</v>
      </c>
      <c r="D30" s="361">
        <f>'Flex Select Prime Pricer'!C30-2.125</f>
        <v>103.21875</v>
      </c>
      <c r="E30" s="143"/>
      <c r="F30" s="653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82" t="s">
        <v>80</v>
      </c>
      <c r="R30" s="683"/>
      <c r="S30" s="683"/>
      <c r="T30" s="683"/>
      <c r="U30" s="683"/>
      <c r="V30" s="683"/>
      <c r="W30" s="683"/>
      <c r="X30" s="684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Pricer'!B31-2.125</f>
        <v>103.414</v>
      </c>
      <c r="D31" s="361">
        <f>'Flex Select Prime Pricer'!C31-2.125</f>
        <v>103.375</v>
      </c>
      <c r="E31" s="143"/>
      <c r="F31" s="653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62" t="s">
        <v>81</v>
      </c>
      <c r="R31" s="663"/>
      <c r="S31" s="663"/>
      <c r="T31" s="663"/>
      <c r="U31" s="663"/>
      <c r="V31" s="663"/>
      <c r="W31" s="663"/>
      <c r="X31" s="664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Pricer'!B32-2.125</f>
        <v>103.57025</v>
      </c>
      <c r="D32" s="361">
        <f>'Flex Select Prime Pricer'!C32-2.125</f>
        <v>103.53125</v>
      </c>
      <c r="E32" s="143"/>
      <c r="F32" s="653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59" t="s">
        <v>286</v>
      </c>
      <c r="R32" s="660"/>
      <c r="S32" s="660"/>
      <c r="T32" s="660"/>
      <c r="U32" s="660"/>
      <c r="V32" s="660"/>
      <c r="W32" s="660"/>
      <c r="X32" s="661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Pricer'!B33-2.125</f>
        <v>103.7265</v>
      </c>
      <c r="D33" s="361">
        <f>'Flex Select Prime Pricer'!C33-2.125</f>
        <v>103.6875</v>
      </c>
      <c r="E33" s="143"/>
      <c r="F33" s="653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59" t="s">
        <v>82</v>
      </c>
      <c r="R33" s="660"/>
      <c r="S33" s="660"/>
      <c r="T33" s="660"/>
      <c r="U33" s="660"/>
      <c r="V33" s="660"/>
      <c r="W33" s="660"/>
      <c r="X33" s="661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Pricer'!B34-2.125</f>
        <v>103.88275</v>
      </c>
      <c r="D34" s="361">
        <f>'Flex Select Prime Pricer'!C34-2.125</f>
        <v>103.84375</v>
      </c>
      <c r="E34" s="135"/>
      <c r="F34" s="653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62" t="s">
        <v>84</v>
      </c>
      <c r="R34" s="663"/>
      <c r="S34" s="663"/>
      <c r="T34" s="663"/>
      <c r="U34" s="663"/>
      <c r="V34" s="663"/>
      <c r="W34" s="663"/>
      <c r="X34" s="664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Pricer'!B35-2.125</f>
        <v>104.039</v>
      </c>
      <c r="D35" s="361">
        <f>'Flex Select Prime Pricer'!C35-2.125</f>
        <v>104</v>
      </c>
      <c r="E35" s="135"/>
      <c r="F35" s="653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59" t="s">
        <v>316</v>
      </c>
      <c r="R35" s="660"/>
      <c r="S35" s="660"/>
      <c r="T35" s="660"/>
      <c r="U35" s="660"/>
      <c r="V35" s="660"/>
      <c r="W35" s="660"/>
      <c r="X35" s="661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Pricer'!B36-2.125</f>
        <v>104.19525</v>
      </c>
      <c r="D36" s="361">
        <f>'Flex Select Prime Pricer'!C36-2.125</f>
        <v>104.15625</v>
      </c>
      <c r="E36" s="135"/>
      <c r="F36" s="653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62" t="s">
        <v>86</v>
      </c>
      <c r="R36" s="663"/>
      <c r="S36" s="663"/>
      <c r="T36" s="663"/>
      <c r="U36" s="663"/>
      <c r="V36" s="663"/>
      <c r="W36" s="663"/>
      <c r="X36" s="664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Pricer'!B37-2.125</f>
        <v>104.34950000000001</v>
      </c>
      <c r="D37" s="361">
        <f>'Flex Select Prime Pricer'!C37-2.125</f>
        <v>104.3125</v>
      </c>
      <c r="E37" s="135"/>
      <c r="F37" s="654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5">
        <v>-1</v>
      </c>
      <c r="M37" s="377" t="s">
        <v>12</v>
      </c>
      <c r="N37" s="377" t="s">
        <v>12</v>
      </c>
      <c r="O37" s="293" t="s">
        <v>12</v>
      </c>
      <c r="P37" s="135"/>
      <c r="Q37" s="679" t="s">
        <v>87</v>
      </c>
      <c r="R37" s="680"/>
      <c r="S37" s="680"/>
      <c r="T37" s="680"/>
      <c r="U37" s="680"/>
      <c r="V37" s="680"/>
      <c r="W37" s="680"/>
      <c r="X37" s="681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Pricer'!B38-2.125</f>
        <v>104.50575000000001</v>
      </c>
      <c r="D38" s="361">
        <f>'Flex Select Prime Pricer'!C38-2.125</f>
        <v>104.46875</v>
      </c>
      <c r="E38" s="135"/>
      <c r="F38" s="655" t="s">
        <v>308</v>
      </c>
      <c r="G38" s="138" t="s">
        <v>309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1"/>
      <c r="R38" s="402"/>
      <c r="S38" s="402"/>
      <c r="T38" s="402"/>
      <c r="U38" s="402"/>
      <c r="V38" s="402"/>
      <c r="W38" s="402"/>
      <c r="X38" s="403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Pricer'!B39-2.125</f>
        <v>104.66200000000001</v>
      </c>
      <c r="D39" s="361">
        <f>'Flex Select Prime Pricer'!C39-2.125</f>
        <v>104.625</v>
      </c>
      <c r="E39" s="135"/>
      <c r="F39" s="655"/>
      <c r="G39" s="138" t="s">
        <v>310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1"/>
      <c r="R39" s="402"/>
      <c r="S39" s="402"/>
      <c r="T39" s="402"/>
      <c r="U39" s="402"/>
      <c r="V39" s="402"/>
      <c r="W39" s="402"/>
      <c r="X39" s="403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Pricer'!B40-2.125</f>
        <v>104.81800000000001</v>
      </c>
      <c r="D40" s="361">
        <f>'Flex Select Prime Pricer'!C40-2.125</f>
        <v>104.78100000000001</v>
      </c>
      <c r="E40" s="135"/>
      <c r="F40" s="656"/>
      <c r="G40" s="138" t="s">
        <v>311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1"/>
      <c r="R40" s="402"/>
      <c r="S40" s="402"/>
      <c r="T40" s="402"/>
      <c r="U40" s="402"/>
      <c r="V40" s="402"/>
      <c r="W40" s="402"/>
      <c r="X40" s="403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Pricer'!B41-2.125</f>
        <v>104.974</v>
      </c>
      <c r="D41" s="361">
        <f>'Flex Select Prime Pricer'!C41-2.125</f>
        <v>104.937</v>
      </c>
      <c r="E41" s="135"/>
      <c r="F41" s="652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79" t="s">
        <v>172</v>
      </c>
      <c r="R41" s="680"/>
      <c r="S41" s="680"/>
      <c r="T41" s="680"/>
      <c r="U41" s="680"/>
      <c r="V41" s="680"/>
      <c r="W41" s="680"/>
      <c r="X41" s="681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Pricer'!B42-2.125</f>
        <v>105.13000000000001</v>
      </c>
      <c r="D42" s="361">
        <f>'Flex Select Prime Pricer'!C42-2.125</f>
        <v>105.093</v>
      </c>
      <c r="E42" s="135"/>
      <c r="F42" s="653"/>
      <c r="G42" s="104" t="s">
        <v>279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79" t="s">
        <v>173</v>
      </c>
      <c r="R42" s="680"/>
      <c r="S42" s="680"/>
      <c r="T42" s="680"/>
      <c r="U42" s="680"/>
      <c r="V42" s="680"/>
      <c r="W42" s="680"/>
      <c r="X42" s="681"/>
    </row>
    <row r="43" spans="2:24" ht="16.5" thickBot="1" x14ac:dyDescent="0.3">
      <c r="B43" s="404">
        <f>'Flex Select Prime Pricer'!A43-0.001%</f>
        <v>0.11624000000000001</v>
      </c>
      <c r="C43" s="361">
        <f>'Flex Select Prime Pricer'!B43-2.125</f>
        <v>105.288</v>
      </c>
      <c r="D43" s="361">
        <f>'Flex Select Prime Pricer'!C43-2.125</f>
        <v>105.249</v>
      </c>
      <c r="E43" s="135"/>
      <c r="F43" s="653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82" t="s">
        <v>77</v>
      </c>
      <c r="R43" s="683"/>
      <c r="S43" s="683"/>
      <c r="T43" s="683"/>
      <c r="U43" s="683"/>
      <c r="V43" s="683"/>
      <c r="W43" s="683"/>
      <c r="X43" s="684"/>
    </row>
    <row r="44" spans="2:24" ht="16.5" thickBot="1" x14ac:dyDescent="0.3">
      <c r="B44" s="404">
        <f>'Flex Select Prime Pricer'!A44-0.001%</f>
        <v>0.11749</v>
      </c>
      <c r="C44" s="361">
        <f>'Flex Select Prime Pricer'!B44-2.125</f>
        <v>105.444</v>
      </c>
      <c r="D44" s="361">
        <f>'Flex Select Prime Pricer'!C44-2.125</f>
        <v>105.405</v>
      </c>
      <c r="E44" s="135"/>
      <c r="F44" s="653"/>
      <c r="G44" s="101" t="s">
        <v>179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715" t="s">
        <v>83</v>
      </c>
      <c r="R44" s="716"/>
      <c r="S44" s="716"/>
      <c r="T44" s="716"/>
      <c r="U44" s="716"/>
      <c r="V44" s="716"/>
      <c r="W44" s="716"/>
      <c r="X44" s="717"/>
    </row>
    <row r="45" spans="2:24" ht="16.5" thickBot="1" x14ac:dyDescent="0.3">
      <c r="B45" s="404">
        <f>'Flex Select Prime Pricer'!A45-0.001%</f>
        <v>0.11874</v>
      </c>
      <c r="C45" s="361">
        <f>'Flex Select Prime Pricer'!B45-2.125</f>
        <v>105.60000000000001</v>
      </c>
      <c r="D45" s="361">
        <f>'Flex Select Prime Pricer'!C45-2.125</f>
        <v>105.56100000000001</v>
      </c>
      <c r="E45" s="135"/>
      <c r="F45" s="653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700" t="s">
        <v>104</v>
      </c>
      <c r="C46" s="701"/>
      <c r="D46" s="169">
        <v>102</v>
      </c>
      <c r="E46" s="170">
        <v>98</v>
      </c>
      <c r="F46" s="653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653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638" t="s">
        <v>171</v>
      </c>
      <c r="C48" s="171" t="s">
        <v>278</v>
      </c>
      <c r="D48" s="172">
        <v>-1.25</v>
      </c>
      <c r="E48" s="268">
        <v>100</v>
      </c>
      <c r="F48" s="653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638"/>
      <c r="C49" s="106">
        <v>12</v>
      </c>
      <c r="D49" s="117">
        <v>-0.75</v>
      </c>
      <c r="E49" s="147">
        <v>101</v>
      </c>
      <c r="F49" s="653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638"/>
      <c r="C50" s="106">
        <v>24</v>
      </c>
      <c r="D50" s="117">
        <v>-0.5</v>
      </c>
      <c r="E50" s="147">
        <v>101.5</v>
      </c>
      <c r="F50" s="653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699"/>
      <c r="AA50" s="699"/>
      <c r="AB50" s="699"/>
      <c r="AC50" s="699"/>
    </row>
    <row r="51" spans="2:31" ht="16.5" thickBot="1" x14ac:dyDescent="0.3">
      <c r="B51" s="638"/>
      <c r="C51" s="106">
        <v>36</v>
      </c>
      <c r="D51" s="117">
        <v>0</v>
      </c>
      <c r="E51" s="147">
        <v>102.5</v>
      </c>
      <c r="F51" s="653"/>
      <c r="G51" s="103" t="s">
        <v>178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699"/>
      <c r="AA51" s="699"/>
      <c r="AB51" s="699"/>
      <c r="AC51" s="699"/>
      <c r="AD51" s="14"/>
      <c r="AE51" s="14"/>
    </row>
    <row r="52" spans="2:31" ht="16.5" thickBot="1" x14ac:dyDescent="0.3">
      <c r="B52" s="638"/>
      <c r="C52" s="106">
        <v>48</v>
      </c>
      <c r="D52" s="117">
        <v>0.25</v>
      </c>
      <c r="E52" s="147">
        <v>102.5</v>
      </c>
      <c r="F52" s="653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699"/>
      <c r="AA52" s="699"/>
      <c r="AB52" s="702"/>
      <c r="AC52" s="702"/>
      <c r="AD52" s="702"/>
      <c r="AE52" s="702"/>
    </row>
    <row r="53" spans="2:31" ht="16.5" thickBot="1" x14ac:dyDescent="0.3">
      <c r="B53" s="638"/>
      <c r="C53" s="106">
        <v>60</v>
      </c>
      <c r="D53" s="117">
        <v>0.5</v>
      </c>
      <c r="E53" s="147">
        <v>102.5</v>
      </c>
      <c r="F53" s="653"/>
      <c r="G53" s="103" t="s">
        <v>299</v>
      </c>
      <c r="H53" s="949">
        <v>-2.125</v>
      </c>
      <c r="I53" s="949">
        <v>-2.125</v>
      </c>
      <c r="J53" s="949">
        <v>-2.125</v>
      </c>
      <c r="K53" s="949">
        <v>-2.25</v>
      </c>
      <c r="L53" s="949">
        <v>-2.375</v>
      </c>
      <c r="M53" s="949">
        <v>-2.5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699"/>
      <c r="AA53" s="699"/>
      <c r="AB53" s="699"/>
      <c r="AC53" s="699"/>
      <c r="AD53" s="699"/>
      <c r="AE53" s="699"/>
    </row>
    <row r="54" spans="2:31" ht="16.5" thickBot="1" x14ac:dyDescent="0.3">
      <c r="B54" s="639"/>
      <c r="C54" s="105" t="s">
        <v>105</v>
      </c>
      <c r="D54" s="118">
        <v>-0.25</v>
      </c>
      <c r="E54" s="119">
        <v>102.5</v>
      </c>
      <c r="F54" s="653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721" t="s">
        <v>14</v>
      </c>
      <c r="C55" s="722"/>
      <c r="D55" s="723"/>
      <c r="E55" s="7" t="s">
        <v>63</v>
      </c>
      <c r="F55" s="653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288</v>
      </c>
      <c r="C56" s="374" t="s">
        <v>296</v>
      </c>
      <c r="D56" s="375" t="s">
        <v>297</v>
      </c>
      <c r="E56" s="148">
        <f>'Flex Select Prime Pricer'!H4</f>
        <v>5.3212999999999999</v>
      </c>
      <c r="F56" s="654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712" t="s">
        <v>17</v>
      </c>
      <c r="C57" s="713"/>
      <c r="D57" s="713"/>
      <c r="E57" s="714"/>
      <c r="F57" s="271" t="s">
        <v>30</v>
      </c>
      <c r="G57" s="295" t="s">
        <v>275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475" t="s">
        <v>343</v>
      </c>
      <c r="R57" s="391">
        <v>-0.375</v>
      </c>
      <c r="S57" s="391">
        <v>-0.375</v>
      </c>
      <c r="T57" s="391">
        <v>-0.375</v>
      </c>
      <c r="U57" s="391">
        <v>-0.375</v>
      </c>
      <c r="V57" s="391">
        <v>-0.375</v>
      </c>
      <c r="W57" s="391">
        <v>-0.375</v>
      </c>
      <c r="X57" s="386" t="s">
        <v>12</v>
      </c>
    </row>
    <row r="58" spans="2:31" ht="16.5" thickBot="1" x14ac:dyDescent="0.3">
      <c r="B58" s="208"/>
      <c r="C58" s="208"/>
      <c r="D58" s="208"/>
      <c r="E58" s="208"/>
      <c r="F58" s="390" t="s">
        <v>302</v>
      </c>
      <c r="G58" s="104" t="s">
        <v>303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7"/>
      <c r="S58" s="387"/>
      <c r="T58" s="387"/>
      <c r="U58" s="387"/>
      <c r="V58" s="387"/>
      <c r="W58" s="387"/>
      <c r="X58" s="388"/>
    </row>
    <row r="59" spans="2:31" x14ac:dyDescent="0.25">
      <c r="F59" s="636" t="s">
        <v>300</v>
      </c>
      <c r="G59" s="636"/>
      <c r="H59" s="208"/>
      <c r="I59" s="637" t="s">
        <v>292</v>
      </c>
      <c r="J59" s="637"/>
      <c r="K59" s="637"/>
      <c r="L59" s="637"/>
      <c r="M59" s="637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91" t="s">
        <v>40</v>
      </c>
      <c r="B1" s="491"/>
      <c r="C1" s="491"/>
      <c r="D1" s="491"/>
      <c r="E1" s="491"/>
      <c r="F1" s="491"/>
      <c r="G1" s="491"/>
      <c r="H1" s="491"/>
      <c r="I1" s="491"/>
    </row>
    <row r="2" spans="1:9" ht="15" customHeight="1" thickBot="1" x14ac:dyDescent="0.3">
      <c r="A2" s="703"/>
      <c r="B2" s="703"/>
      <c r="C2" s="703"/>
      <c r="D2" s="703"/>
      <c r="E2" s="703"/>
      <c r="F2" s="703"/>
      <c r="G2" s="703"/>
      <c r="H2" s="703"/>
      <c r="I2" s="703"/>
    </row>
    <row r="3" spans="1:9" ht="15" customHeight="1" x14ac:dyDescent="0.25">
      <c r="G3" t="s">
        <v>60</v>
      </c>
      <c r="H3" s="6">
        <v>45236</v>
      </c>
    </row>
    <row r="4" spans="1:9" x14ac:dyDescent="0.25">
      <c r="G4" t="s">
        <v>63</v>
      </c>
      <c r="H4">
        <v>5.3212999999999999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274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0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0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0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0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6" zoomScaleNormal="100" workbookViewId="0">
      <selection activeCell="E25" sqref="E25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761" t="s">
        <v>285</v>
      </c>
      <c r="C2" s="762"/>
      <c r="D2" s="762"/>
      <c r="E2" s="318"/>
      <c r="F2" s="319" t="s">
        <v>128</v>
      </c>
      <c r="G2" s="319"/>
      <c r="H2" s="319"/>
      <c r="I2" s="319"/>
      <c r="J2" s="319"/>
      <c r="K2" s="319"/>
      <c r="L2" s="319"/>
      <c r="M2" s="855"/>
      <c r="N2" s="856"/>
      <c r="O2" s="856"/>
      <c r="P2" s="856"/>
      <c r="Q2" s="857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763"/>
      <c r="C3" s="764"/>
      <c r="D3" s="764"/>
      <c r="E3" s="166"/>
      <c r="F3" s="272"/>
      <c r="G3" s="272"/>
      <c r="H3" s="272"/>
      <c r="I3" s="272"/>
      <c r="J3" s="272"/>
      <c r="K3" s="272"/>
      <c r="L3" s="272"/>
      <c r="M3" s="858"/>
      <c r="N3" s="858"/>
      <c r="O3" s="858"/>
      <c r="P3" s="858"/>
      <c r="Q3" s="859"/>
      <c r="R3" s="194"/>
      <c r="T3"/>
      <c r="X3" s="195"/>
    </row>
    <row r="4" spans="2:24" ht="14.45" customHeight="1" thickBot="1" x14ac:dyDescent="0.3">
      <c r="B4" s="163" t="s">
        <v>60</v>
      </c>
      <c r="C4" s="164"/>
      <c r="D4" s="165">
        <f>'Flex Select Prime Pricer'!H3</f>
        <v>45236</v>
      </c>
      <c r="E4" s="167"/>
      <c r="F4" s="272"/>
      <c r="G4" s="272"/>
      <c r="H4" s="272"/>
      <c r="I4" s="272"/>
      <c r="J4" s="272"/>
      <c r="K4" s="272"/>
      <c r="L4" s="272"/>
      <c r="M4" s="860"/>
      <c r="N4" s="860"/>
      <c r="O4" s="860"/>
      <c r="P4" s="860"/>
      <c r="Q4" s="861"/>
      <c r="R4" s="194"/>
      <c r="X4" s="195"/>
    </row>
    <row r="5" spans="2:24" ht="15" customHeight="1" thickBot="1" x14ac:dyDescent="0.3">
      <c r="B5" s="799" t="s">
        <v>167</v>
      </c>
      <c r="C5" s="800"/>
      <c r="D5" s="800"/>
      <c r="E5" s="874" t="s">
        <v>175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2" t="s">
        <v>108</v>
      </c>
      <c r="C6" s="364" t="s">
        <v>129</v>
      </c>
      <c r="D6" s="364" t="s">
        <v>290</v>
      </c>
      <c r="E6" s="341"/>
      <c r="F6" s="762" t="s">
        <v>131</v>
      </c>
      <c r="G6" s="762"/>
      <c r="H6" s="762"/>
      <c r="I6" s="762"/>
      <c r="J6" s="311" t="s">
        <v>267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Pricer'!B4-0.53</f>
        <v>98.008300000000006</v>
      </c>
      <c r="D7" s="162">
        <f>'Flex SP DSCR_MU Pricer'!C4-0.53</f>
        <v>97.808300000000003</v>
      </c>
      <c r="E7" s="298"/>
      <c r="F7" s="769" t="s">
        <v>132</v>
      </c>
      <c r="G7" s="770"/>
      <c r="H7" s="66" t="s">
        <v>6</v>
      </c>
      <c r="I7" s="112"/>
      <c r="J7" s="398">
        <v>1.375</v>
      </c>
      <c r="K7" s="398">
        <v>1.25</v>
      </c>
      <c r="L7" s="398">
        <v>1.125</v>
      </c>
      <c r="M7" s="398">
        <v>0.75</v>
      </c>
      <c r="N7" s="398">
        <v>0.25</v>
      </c>
      <c r="O7" s="398">
        <v>-0.625</v>
      </c>
      <c r="P7" s="399">
        <v>-1.5</v>
      </c>
      <c r="Q7" s="309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20">
        <f>'Flex SP DSCR_MU Pricer'!A5-0.001</f>
        <v>7.1239999999999997</v>
      </c>
      <c r="C8" s="162">
        <f>'Flex SP DSCR_MU Pricer'!B5-0.53</f>
        <v>98.383300000000006</v>
      </c>
      <c r="D8" s="162">
        <f>'Flex SP DSCR_MU Pricer'!C5-0.53</f>
        <v>98.183300000000003</v>
      </c>
      <c r="E8" s="199"/>
      <c r="F8" s="771"/>
      <c r="G8" s="772"/>
      <c r="H8" s="67" t="s">
        <v>7</v>
      </c>
      <c r="I8" s="113"/>
      <c r="J8" s="392">
        <v>1.25</v>
      </c>
      <c r="K8" s="392">
        <v>1.125</v>
      </c>
      <c r="L8" s="392">
        <v>1</v>
      </c>
      <c r="M8" s="398">
        <v>0.625</v>
      </c>
      <c r="N8" s="392">
        <v>0.125</v>
      </c>
      <c r="O8" s="392">
        <v>-0.75</v>
      </c>
      <c r="P8" s="392">
        <v>-1.875</v>
      </c>
      <c r="Q8" s="301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20">
        <f>'Flex SP DSCR_MU Pricer'!A6-0.001</f>
        <v>7.2489999999999997</v>
      </c>
      <c r="C9" s="162">
        <f>'Flex SP DSCR_MU Pricer'!B6-0.53</f>
        <v>98.758300000000006</v>
      </c>
      <c r="D9" s="162">
        <f>'Flex SP DSCR_MU Pricer'!C6-0.53</f>
        <v>98.558300000000003</v>
      </c>
      <c r="E9" s="199"/>
      <c r="F9" s="771"/>
      <c r="G9" s="772"/>
      <c r="H9" s="67" t="s">
        <v>8</v>
      </c>
      <c r="I9" s="113"/>
      <c r="J9" s="392">
        <v>1.125</v>
      </c>
      <c r="K9" s="392">
        <v>1</v>
      </c>
      <c r="L9" s="392">
        <v>0.875</v>
      </c>
      <c r="M9" s="392">
        <v>0.375</v>
      </c>
      <c r="N9" s="392">
        <v>-0.125</v>
      </c>
      <c r="O9" s="392">
        <v>-0.875</v>
      </c>
      <c r="P9" s="392">
        <v>-2</v>
      </c>
      <c r="Q9" s="310"/>
      <c r="R9" s="807" t="s">
        <v>133</v>
      </c>
      <c r="S9" s="808"/>
      <c r="T9" s="808"/>
      <c r="U9" s="808"/>
      <c r="V9" s="808"/>
      <c r="W9" s="808"/>
      <c r="X9" s="809"/>
    </row>
    <row r="10" spans="2:24" ht="15.75" x14ac:dyDescent="0.25">
      <c r="B10" s="320">
        <f>'Flex SP DSCR_MU Pricer'!A7-0.001</f>
        <v>7.3739999999999997</v>
      </c>
      <c r="C10" s="162">
        <f>'Flex SP DSCR_MU Pricer'!B7-0.53</f>
        <v>99.070800000000006</v>
      </c>
      <c r="D10" s="162">
        <f>'Flex SP DSCR_MU Pricer'!C7-0.53</f>
        <v>98.870800000000003</v>
      </c>
      <c r="E10" s="199"/>
      <c r="F10" s="771"/>
      <c r="G10" s="772"/>
      <c r="H10" s="365" t="s">
        <v>291</v>
      </c>
      <c r="I10" s="366"/>
      <c r="J10" s="392">
        <v>0.75</v>
      </c>
      <c r="K10" s="392">
        <v>0.5</v>
      </c>
      <c r="L10" s="392">
        <v>0.25</v>
      </c>
      <c r="M10" s="392">
        <v>-0.25</v>
      </c>
      <c r="N10" s="392">
        <v>-0.875</v>
      </c>
      <c r="O10" s="392">
        <v>-2.375</v>
      </c>
      <c r="P10" s="316" t="s">
        <v>12</v>
      </c>
      <c r="Q10" s="301"/>
      <c r="R10" s="807" t="s">
        <v>134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20">
        <f>'Flex SP DSCR_MU Pricer'!A8-0.001</f>
        <v>7.4989999999999997</v>
      </c>
      <c r="C11" s="162">
        <f>'Flex SP DSCR_MU Pricer'!B8-0.53</f>
        <v>99.383300000000006</v>
      </c>
      <c r="D11" s="162">
        <f>'Flex SP DSCR_MU Pricer'!C8-0.53</f>
        <v>99.183300000000003</v>
      </c>
      <c r="E11" s="300"/>
      <c r="F11" s="771"/>
      <c r="G11" s="772"/>
      <c r="H11" s="67" t="s">
        <v>10</v>
      </c>
      <c r="I11" s="113"/>
      <c r="J11" s="392">
        <v>0.5</v>
      </c>
      <c r="K11" s="392">
        <v>0.25</v>
      </c>
      <c r="L11" s="392">
        <v>0.125</v>
      </c>
      <c r="M11" s="392">
        <v>-1.125</v>
      </c>
      <c r="N11" s="392">
        <v>-2.125</v>
      </c>
      <c r="O11" s="392">
        <v>-2.5</v>
      </c>
      <c r="P11" s="315" t="s">
        <v>12</v>
      </c>
      <c r="Q11" s="301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20">
        <f>'Flex SP DSCR_MU Pricer'!A9-0.001</f>
        <v>7.6239999999999997</v>
      </c>
      <c r="C12" s="162">
        <f>'Flex SP DSCR_MU Pricer'!B9-0.53</f>
        <v>99.695800000000006</v>
      </c>
      <c r="D12" s="162">
        <f>'Flex SP DSCR_MU Pricer'!C9-0.53</f>
        <v>99.495800000000003</v>
      </c>
      <c r="E12" s="199"/>
      <c r="F12" s="771"/>
      <c r="G12" s="772"/>
      <c r="H12" s="67" t="s">
        <v>11</v>
      </c>
      <c r="I12" s="113"/>
      <c r="J12" s="392">
        <v>0.375</v>
      </c>
      <c r="K12" s="392">
        <v>0</v>
      </c>
      <c r="L12" s="392">
        <v>-0.375</v>
      </c>
      <c r="M12" s="392">
        <v>-1.625</v>
      </c>
      <c r="N12" s="392">
        <v>-2.625</v>
      </c>
      <c r="O12" s="376" t="s">
        <v>12</v>
      </c>
      <c r="P12" s="315" t="s">
        <v>12</v>
      </c>
      <c r="Q12" s="301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20">
        <f>'Flex SP DSCR_MU Pricer'!A10-0.001</f>
        <v>7.7489999999999997</v>
      </c>
      <c r="C13" s="162">
        <f>'Flex SP DSCR_MU Pricer'!B10-0.53</f>
        <v>100.00830000000001</v>
      </c>
      <c r="D13" s="162">
        <f>'Flex SP DSCR_MU Pricer'!C10-0.53</f>
        <v>99.808300000000003</v>
      </c>
      <c r="E13" s="199"/>
      <c r="F13" s="771"/>
      <c r="G13" s="772"/>
      <c r="H13" s="67" t="s">
        <v>62</v>
      </c>
      <c r="I13" s="113"/>
      <c r="J13" s="408">
        <v>-1.75</v>
      </c>
      <c r="K13" s="408">
        <v>-2.125</v>
      </c>
      <c r="L13" s="408">
        <v>-2.75</v>
      </c>
      <c r="M13" s="408">
        <v>-3.625</v>
      </c>
      <c r="N13" s="376" t="s">
        <v>12</v>
      </c>
      <c r="O13" s="317" t="s">
        <v>12</v>
      </c>
      <c r="P13" s="315" t="s">
        <v>12</v>
      </c>
      <c r="Q13" s="301"/>
      <c r="R13" s="807" t="s">
        <v>286</v>
      </c>
      <c r="S13" s="808"/>
      <c r="T13" s="808"/>
      <c r="U13" s="808"/>
      <c r="V13" s="808"/>
      <c r="W13" s="808"/>
      <c r="X13" s="809"/>
    </row>
    <row r="14" spans="2:24" ht="15" x14ac:dyDescent="0.2">
      <c r="B14" s="320">
        <f>'Flex SP DSCR_MU Pricer'!A11-0.001</f>
        <v>7.8739999999999997</v>
      </c>
      <c r="C14" s="162">
        <f>'Flex SP DSCR_MU Pricer'!B11-0.53</f>
        <v>100.2895</v>
      </c>
      <c r="D14" s="162">
        <f>'Flex SP DSCR_MU Pricer'!C11-0.53</f>
        <v>100.0895</v>
      </c>
      <c r="E14" s="199"/>
      <c r="F14" s="771"/>
      <c r="G14" s="772"/>
      <c r="H14" s="68" t="s">
        <v>135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Pricer'!B12-0.53</f>
        <v>100.57080000000001</v>
      </c>
      <c r="D15" s="162">
        <f>'Flex SP DSCR_MU Pricer'!C12-0.53</f>
        <v>100.3708</v>
      </c>
      <c r="E15" s="199"/>
      <c r="F15" s="773"/>
      <c r="G15" s="774"/>
      <c r="H15" s="267" t="s">
        <v>281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Pricer'!B13-0.53</f>
        <v>100.852</v>
      </c>
      <c r="D16" s="162">
        <f>'Flex SP DSCR_MU Pricer'!C13-0.53</f>
        <v>100.652</v>
      </c>
      <c r="E16" s="199"/>
      <c r="F16" s="793"/>
      <c r="G16" s="794"/>
      <c r="H16" s="794"/>
      <c r="I16" s="795"/>
      <c r="J16" s="266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16" t="s">
        <v>316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Pricer'!B14-0.53</f>
        <v>101.13330000000001</v>
      </c>
      <c r="D17" s="162">
        <f>'Flex SP DSCR_MU Pricer'!C14-0.53</f>
        <v>100.9333</v>
      </c>
      <c r="E17" s="199"/>
      <c r="F17" s="804" t="s">
        <v>136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9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Pricer'!B15-0.53</f>
        <v>101.4145</v>
      </c>
      <c r="D18" s="162">
        <f>'Flex SP DSCR_MU Pricer'!C15-0.53</f>
        <v>101.2145</v>
      </c>
      <c r="E18" s="199"/>
      <c r="F18" s="769" t="s">
        <v>137</v>
      </c>
      <c r="G18" s="770"/>
      <c r="H18" s="70" t="s">
        <v>170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01" t="s">
        <v>87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Pricer'!B16-0.53</f>
        <v>101.69580000000001</v>
      </c>
      <c r="D19" s="162">
        <f>'Flex SP DSCR_MU Pricer'!C16-0.53</f>
        <v>101.4958</v>
      </c>
      <c r="E19" s="199"/>
      <c r="F19" s="771"/>
      <c r="G19" s="772"/>
      <c r="H19" s="72" t="s">
        <v>269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831" t="s">
        <v>272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Pricer'!B17-0.53</f>
        <v>101.977</v>
      </c>
      <c r="D20" s="162">
        <f>'Flex SP DSCR_MU Pricer'!C17-0.53</f>
        <v>101.777</v>
      </c>
      <c r="E20" s="199"/>
      <c r="F20" s="771"/>
      <c r="G20" s="879"/>
      <c r="H20" s="382" t="s">
        <v>342</v>
      </c>
      <c r="I20" s="477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Pricer'!B18-0.53</f>
        <v>102.227</v>
      </c>
      <c r="D21" s="162">
        <f>'Flex SP DSCR_MU Pricer'!C18-0.53</f>
        <v>102.027</v>
      </c>
      <c r="E21" s="199"/>
      <c r="F21" s="771"/>
      <c r="G21" s="772"/>
      <c r="H21" s="263" t="s">
        <v>270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837" t="s">
        <v>273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Pricer'!B19-0.53</f>
        <v>102.477</v>
      </c>
      <c r="D22" s="162">
        <f>'Flex SP DSCR_MU Pricer'!C19-0.53</f>
        <v>102.277</v>
      </c>
      <c r="E22" s="199"/>
      <c r="F22" s="773"/>
      <c r="G22" s="774"/>
      <c r="H22" s="263" t="s">
        <v>271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85" t="s">
        <v>69</v>
      </c>
      <c r="S22" s="686"/>
      <c r="T22" s="687"/>
      <c r="U22" s="852">
        <v>6.25E-2</v>
      </c>
      <c r="V22" s="853"/>
      <c r="W22" s="853"/>
      <c r="X22" s="854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Pricer'!B20-0.53</f>
        <v>102.727</v>
      </c>
      <c r="D23" s="162">
        <f>'Flex SP DSCR_MU Pricer'!C20-0.53</f>
        <v>102.527</v>
      </c>
      <c r="E23" s="199"/>
      <c r="F23" s="767" t="s">
        <v>140</v>
      </c>
      <c r="G23" s="768"/>
      <c r="H23" s="69" t="s">
        <v>141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89" t="s">
        <v>12</v>
      </c>
      <c r="Q23" s="301"/>
      <c r="R23" s="685" t="s">
        <v>70</v>
      </c>
      <c r="S23" s="686"/>
      <c r="T23" s="687"/>
      <c r="U23" s="738">
        <v>0</v>
      </c>
      <c r="V23" s="738"/>
      <c r="W23" s="738"/>
      <c r="X23" s="739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Pricer'!B21-0.53</f>
        <v>102.977</v>
      </c>
      <c r="D24" s="162">
        <f>'Flex SP DSCR_MU Pricer'!C21-0.53</f>
        <v>102.777</v>
      </c>
      <c r="E24" s="199"/>
      <c r="F24" s="881" t="s">
        <v>142</v>
      </c>
      <c r="G24" s="882"/>
      <c r="H24" s="764"/>
      <c r="I24" s="764"/>
      <c r="J24" s="764"/>
      <c r="K24" s="764"/>
      <c r="L24" s="764"/>
      <c r="M24" s="764"/>
      <c r="N24" s="764"/>
      <c r="O24" s="764"/>
      <c r="P24" s="883"/>
      <c r="Q24" s="299"/>
      <c r="R24" s="685" t="s">
        <v>91</v>
      </c>
      <c r="S24" s="686"/>
      <c r="T24" s="687"/>
      <c r="U24" s="724">
        <v>-0.15</v>
      </c>
      <c r="V24" s="725"/>
      <c r="W24" s="725"/>
      <c r="X24" s="726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Pricer'!B22-0.53</f>
        <v>103.227</v>
      </c>
      <c r="D25" s="162">
        <f>'Flex SP DSCR_MU Pricer'!C22-0.53</f>
        <v>103.027</v>
      </c>
      <c r="E25" s="199"/>
      <c r="F25" s="767" t="s">
        <v>143</v>
      </c>
      <c r="G25" s="768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785" t="s">
        <v>138</v>
      </c>
      <c r="S25" s="786"/>
      <c r="T25" s="787" t="s">
        <v>139</v>
      </c>
      <c r="U25" s="787"/>
      <c r="V25" s="787"/>
      <c r="W25" s="787"/>
      <c r="X25" s="788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Pricer'!B23-0.53</f>
        <v>103.477</v>
      </c>
      <c r="D26" s="162">
        <f>'Flex SP DSCR_MU Pricer'!C23-0.53</f>
        <v>103.277</v>
      </c>
      <c r="E26" s="199"/>
      <c r="F26" s="769" t="s">
        <v>16</v>
      </c>
      <c r="G26" s="770"/>
      <c r="H26" s="79" t="s">
        <v>148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748" t="s">
        <v>103</v>
      </c>
      <c r="S26" s="749"/>
      <c r="T26" s="746">
        <v>-0.25</v>
      </c>
      <c r="U26" s="746"/>
      <c r="V26" s="746"/>
      <c r="W26" s="746"/>
      <c r="X26" s="747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Pricer'!B24-0.53</f>
        <v>103.727</v>
      </c>
      <c r="D27" s="162">
        <f>'Flex SP DSCR_MU Pricer'!C24-0.53</f>
        <v>103.527</v>
      </c>
      <c r="E27" s="199"/>
      <c r="F27" s="771"/>
      <c r="G27" s="772"/>
      <c r="H27" s="80" t="s">
        <v>150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748" t="s">
        <v>69</v>
      </c>
      <c r="S27" s="749"/>
      <c r="T27" s="750">
        <v>-0.375</v>
      </c>
      <c r="U27" s="750"/>
      <c r="V27" s="750"/>
      <c r="W27" s="750"/>
      <c r="X27" s="751"/>
    </row>
    <row r="28" spans="2:24" ht="16.5" thickBot="1" x14ac:dyDescent="0.3">
      <c r="B28" s="320">
        <f>'Flex SP DSCR_MU Pricer'!A25-0.001</f>
        <v>9.6240000000000006</v>
      </c>
      <c r="C28" s="162">
        <f>'Flex SP DSCR_MU Pricer'!B25-0.53</f>
        <v>103.977</v>
      </c>
      <c r="D28" s="162">
        <f>'Flex SP DSCR_MU Pricer'!C25-0.53</f>
        <v>103.777</v>
      </c>
      <c r="E28" s="199"/>
      <c r="F28" s="771"/>
      <c r="G28" s="772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Pricer'!B26-0.53</f>
        <v>104.227</v>
      </c>
      <c r="D29" s="162">
        <f>'Flex SP DSCR_MU Pricer'!C26-0.53</f>
        <v>104.027</v>
      </c>
      <c r="E29" s="199"/>
      <c r="F29" s="771"/>
      <c r="G29" s="772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89" t="s">
        <v>174</v>
      </c>
      <c r="S29" s="790"/>
      <c r="T29" s="791" t="s">
        <v>91</v>
      </c>
      <c r="U29" s="791"/>
      <c r="V29" s="791"/>
      <c r="W29" s="791"/>
      <c r="X29" s="792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Pricer'!B27-0.53</f>
        <v>104.477</v>
      </c>
      <c r="D30" s="162">
        <f>'Flex SP DSCR_MU Pricer'!C27-0.53</f>
        <v>104.277</v>
      </c>
      <c r="E30" s="199"/>
      <c r="F30" s="771"/>
      <c r="G30" s="772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781" t="s">
        <v>143</v>
      </c>
      <c r="S30" s="782"/>
      <c r="T30" s="76" t="s">
        <v>144</v>
      </c>
      <c r="U30" s="76" t="s">
        <v>145</v>
      </c>
      <c r="V30" s="76" t="s">
        <v>32</v>
      </c>
      <c r="W30" s="76" t="s">
        <v>146</v>
      </c>
      <c r="X30" s="78" t="s">
        <v>147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Pricer'!B28-0.53</f>
        <v>104.727</v>
      </c>
      <c r="D31" s="162">
        <f>'Flex SP DSCR_MU Pricer'!C28-0.53</f>
        <v>104.527</v>
      </c>
      <c r="E31" s="199"/>
      <c r="F31" s="771"/>
      <c r="G31" s="772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783" t="s">
        <v>130</v>
      </c>
      <c r="S31" s="784"/>
      <c r="T31" s="122" t="s">
        <v>149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Pricer'!B29-0.53</f>
        <v>104.977</v>
      </c>
      <c r="D32" s="162">
        <f>'Flex SP DSCR_MU Pricer'!C29-0.53</f>
        <v>104.777</v>
      </c>
      <c r="E32" s="199"/>
      <c r="F32" s="771"/>
      <c r="G32" s="772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783" t="s">
        <v>151</v>
      </c>
      <c r="S32" s="784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Pricer'!B30-0.53</f>
        <v>105.227</v>
      </c>
      <c r="D33" s="162">
        <f>'Flex SP DSCR_MU Pricer'!C30-0.53</f>
        <v>105.027</v>
      </c>
      <c r="E33" s="199"/>
      <c r="F33" s="773"/>
      <c r="G33" s="774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48" t="s">
        <v>129</v>
      </c>
      <c r="S33" s="849"/>
      <c r="T33" s="124" t="s">
        <v>149</v>
      </c>
      <c r="U33" s="125">
        <v>360</v>
      </c>
      <c r="V33" s="125">
        <v>360</v>
      </c>
      <c r="W33" s="124" t="s">
        <v>301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Pricer'!B31-0.53</f>
        <v>105.477</v>
      </c>
      <c r="D34" s="162">
        <f>'Flex SP DSCR_MU Pricer'!C31-0.53</f>
        <v>105.277</v>
      </c>
      <c r="E34" s="199"/>
      <c r="F34" s="769" t="s">
        <v>22</v>
      </c>
      <c r="G34" s="878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48" t="s">
        <v>152</v>
      </c>
      <c r="S34" s="849"/>
      <c r="T34" s="122">
        <v>120</v>
      </c>
      <c r="U34" s="122">
        <v>240</v>
      </c>
      <c r="V34" s="122">
        <v>360</v>
      </c>
      <c r="W34" s="124" t="s">
        <v>301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Pricer'!B32-0.53</f>
        <v>105.727</v>
      </c>
      <c r="D35" s="162">
        <f>'Flex SP DSCR_MU Pricer'!C32-0.53</f>
        <v>105.527</v>
      </c>
      <c r="E35" s="199"/>
      <c r="F35" s="771"/>
      <c r="G35" s="879"/>
      <c r="H35" s="84" t="s">
        <v>156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50" t="s">
        <v>153</v>
      </c>
      <c r="S35" s="851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Pricer'!B33-0.53</f>
        <v>105.977</v>
      </c>
      <c r="D36" s="162">
        <f>'Flex SP DSCR_MU Pricer'!C33-0.53</f>
        <v>105.777</v>
      </c>
      <c r="E36" s="199"/>
      <c r="F36" s="771"/>
      <c r="G36" s="879"/>
      <c r="H36" s="876" t="s">
        <v>289</v>
      </c>
      <c r="I36" s="877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3">
        <v>-0.875</v>
      </c>
      <c r="Q36" s="301"/>
      <c r="R36" s="775" t="s">
        <v>168</v>
      </c>
      <c r="S36" s="776"/>
      <c r="T36" s="776"/>
      <c r="U36" s="776"/>
      <c r="V36" s="776"/>
      <c r="W36" s="776"/>
      <c r="X36" s="777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Pricer'!B34-0.53</f>
        <v>106.227</v>
      </c>
      <c r="D37" s="162">
        <f>'Flex SP DSCR_MU Pricer'!C34-0.53</f>
        <v>106.027</v>
      </c>
      <c r="E37" s="199"/>
      <c r="F37" s="771"/>
      <c r="G37" s="879"/>
      <c r="H37" s="395" t="s">
        <v>306</v>
      </c>
      <c r="I37" s="396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778" t="s">
        <v>169</v>
      </c>
      <c r="S37" s="779"/>
      <c r="T37" s="779"/>
      <c r="U37" s="779"/>
      <c r="V37" s="779"/>
      <c r="W37" s="779"/>
      <c r="X37" s="780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Pricer'!B35-0.53</f>
        <v>106.477</v>
      </c>
      <c r="D38" s="162">
        <f>'Flex SP DSCR_MU Pricer'!C35-0.53</f>
        <v>106.277</v>
      </c>
      <c r="E38" s="199"/>
      <c r="F38" s="771"/>
      <c r="G38" s="879"/>
      <c r="H38" s="74" t="s">
        <v>159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154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Pricer'!B36-0.53</f>
        <v>106.727</v>
      </c>
      <c r="D39" s="162">
        <f>'Flex SP DSCR_MU Pricer'!C36-0.53</f>
        <v>106.527</v>
      </c>
      <c r="E39" s="199"/>
      <c r="F39" s="771"/>
      <c r="G39" s="879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155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Pricer'!B37-0.53</f>
        <v>106.977</v>
      </c>
      <c r="D40" s="162">
        <f>'Flex SP DSCR_MU Pricer'!C37-0.53</f>
        <v>106.777</v>
      </c>
      <c r="E40" s="199"/>
      <c r="F40" s="771"/>
      <c r="G40" s="879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157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Pricer'!B38-0.53</f>
        <v>107.227</v>
      </c>
      <c r="D41" s="162">
        <f>'Flex SP DSCR_MU Pricer'!C38-0.53</f>
        <v>107.027</v>
      </c>
      <c r="E41" s="199"/>
      <c r="F41" s="771"/>
      <c r="G41" s="879"/>
      <c r="H41" s="85" t="s">
        <v>161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158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Pricer'!B39-0.53</f>
        <v>107.477</v>
      </c>
      <c r="D42" s="162">
        <f>'Flex SP DSCR_MU Pricer'!C39-0.53</f>
        <v>107.277</v>
      </c>
      <c r="E42" s="199"/>
      <c r="F42" s="771"/>
      <c r="G42" s="879"/>
      <c r="H42" s="74" t="s">
        <v>162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755" t="s">
        <v>193</v>
      </c>
      <c r="S42" s="756"/>
      <c r="T42" s="756"/>
      <c r="U42" s="756"/>
      <c r="V42" s="756"/>
      <c r="W42" s="756"/>
      <c r="X42" s="757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Pricer'!B40-0.53</f>
        <v>107.727</v>
      </c>
      <c r="D43" s="162">
        <f>'Flex SP DSCR_MU Pricer'!C40-0.53</f>
        <v>107.527</v>
      </c>
      <c r="E43" s="199"/>
      <c r="F43" s="771"/>
      <c r="G43" s="879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758" t="s">
        <v>314</v>
      </c>
      <c r="S43" s="759"/>
      <c r="T43" s="759"/>
      <c r="U43" s="759"/>
      <c r="V43" s="759"/>
      <c r="W43" s="759"/>
      <c r="X43" s="760"/>
    </row>
    <row r="44" spans="2:25" ht="16.5" customHeight="1" thickBot="1" x14ac:dyDescent="0.3">
      <c r="B44" s="330" t="s">
        <v>160</v>
      </c>
      <c r="C44" s="765">
        <v>98</v>
      </c>
      <c r="D44" s="766"/>
      <c r="E44" s="199"/>
      <c r="F44" s="771"/>
      <c r="G44" s="879"/>
      <c r="H44" s="74" t="s">
        <v>163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839" t="s">
        <v>315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7" t="s">
        <v>182</v>
      </c>
      <c r="C45" s="88" t="s">
        <v>33</v>
      </c>
      <c r="D45" s="87" t="s">
        <v>31</v>
      </c>
      <c r="E45" s="199"/>
      <c r="F45" s="771"/>
      <c r="G45" s="879"/>
      <c r="H45" s="382" t="s">
        <v>304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839" t="s">
        <v>194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60" t="s">
        <v>184</v>
      </c>
      <c r="C46" s="129">
        <v>-1.5</v>
      </c>
      <c r="D46" s="161">
        <v>101</v>
      </c>
      <c r="E46" s="302"/>
      <c r="F46" s="771"/>
      <c r="G46" s="879"/>
      <c r="H46" s="263" t="s">
        <v>164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842" t="s">
        <v>117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60" t="s">
        <v>183</v>
      </c>
      <c r="C47" s="129">
        <v>-1.25</v>
      </c>
      <c r="D47" s="161">
        <v>101</v>
      </c>
      <c r="E47" s="303"/>
      <c r="F47" s="771"/>
      <c r="G47" s="879"/>
      <c r="H47" s="736" t="s">
        <v>165</v>
      </c>
      <c r="I47" s="737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845" t="s">
        <v>180</v>
      </c>
      <c r="S47" s="846"/>
      <c r="T47" s="846"/>
      <c r="U47" s="846"/>
      <c r="V47" s="846"/>
      <c r="W47" s="846"/>
      <c r="X47" s="847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71"/>
      <c r="G48" s="879"/>
      <c r="H48" s="736" t="s">
        <v>266</v>
      </c>
      <c r="I48" s="737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752" t="s">
        <v>181</v>
      </c>
      <c r="S48" s="753"/>
      <c r="T48" s="753"/>
      <c r="U48" s="753"/>
      <c r="V48" s="753"/>
      <c r="W48" s="753"/>
      <c r="X48" s="754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71"/>
      <c r="G49" s="879"/>
      <c r="H49" s="736" t="s">
        <v>51</v>
      </c>
      <c r="I49" s="737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740" t="s">
        <v>187</v>
      </c>
      <c r="S49" s="741"/>
      <c r="T49" s="741"/>
      <c r="U49" s="741"/>
      <c r="V49" s="741"/>
      <c r="W49" s="741"/>
      <c r="X49" s="742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73"/>
      <c r="G50" s="880"/>
      <c r="H50" s="884" t="s">
        <v>265</v>
      </c>
      <c r="I50" s="885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740" t="s">
        <v>166</v>
      </c>
      <c r="S50" s="741"/>
      <c r="T50" s="741"/>
      <c r="U50" s="741"/>
      <c r="V50" s="741"/>
      <c r="W50" s="741"/>
      <c r="X50" s="742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868" t="s">
        <v>284</v>
      </c>
      <c r="G51" s="869"/>
      <c r="H51" s="870"/>
      <c r="I51" s="871"/>
      <c r="J51" s="343"/>
      <c r="K51" s="863" t="s">
        <v>14</v>
      </c>
      <c r="L51" s="864"/>
      <c r="M51" s="864"/>
      <c r="N51" s="864"/>
      <c r="O51" s="865"/>
      <c r="P51" s="297" t="s">
        <v>63</v>
      </c>
      <c r="Q51" s="301"/>
      <c r="R51" s="743" t="s">
        <v>185</v>
      </c>
      <c r="S51" s="744"/>
      <c r="T51" s="744"/>
      <c r="U51" s="744"/>
      <c r="V51" s="744"/>
      <c r="W51" s="744"/>
      <c r="X51" s="745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283</v>
      </c>
      <c r="G52" s="339"/>
      <c r="H52" s="339"/>
      <c r="I52" s="340"/>
      <c r="J52" s="343"/>
      <c r="K52" s="273" t="s">
        <v>288</v>
      </c>
      <c r="L52" s="872" t="s">
        <v>298</v>
      </c>
      <c r="M52" s="873"/>
      <c r="N52" s="866" t="s">
        <v>297</v>
      </c>
      <c r="O52" s="867"/>
      <c r="P52" s="308">
        <f>'Flex Select Prime Pricer'!H4</f>
        <v>5.3212999999999999</v>
      </c>
      <c r="Q52" s="301"/>
      <c r="R52" s="743" t="s">
        <v>186</v>
      </c>
      <c r="S52" s="744"/>
      <c r="T52" s="744"/>
      <c r="U52" s="744"/>
      <c r="V52" s="744"/>
      <c r="W52" s="744"/>
      <c r="X52" s="745"/>
      <c r="Y52" s="89"/>
    </row>
    <row r="53" spans="2:25" ht="15" customHeight="1" thickBot="1" x14ac:dyDescent="0.3">
      <c r="B53" s="91" t="s">
        <v>307</v>
      </c>
      <c r="C53" s="92">
        <v>-0.25</v>
      </c>
      <c r="D53" s="116">
        <v>103</v>
      </c>
      <c r="E53" s="304"/>
      <c r="F53" s="338" t="s">
        <v>282</v>
      </c>
      <c r="G53" s="339"/>
      <c r="H53" s="339"/>
      <c r="I53" s="340"/>
      <c r="J53" s="261"/>
      <c r="K53" s="712" t="s">
        <v>17</v>
      </c>
      <c r="L53" s="713"/>
      <c r="M53" s="713"/>
      <c r="N53" s="713"/>
      <c r="O53" s="713"/>
      <c r="P53" s="714"/>
      <c r="Q53" s="305"/>
      <c r="R53" s="828" t="s">
        <v>192</v>
      </c>
      <c r="S53" s="829"/>
      <c r="T53" s="829"/>
      <c r="U53" s="829"/>
      <c r="V53" s="829"/>
      <c r="W53" s="829"/>
      <c r="X53" s="830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862"/>
      <c r="C55" s="862"/>
      <c r="D55" s="862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2" priority="3208" operator="equal">
      <formula>"N/A"</formula>
    </cfRule>
  </conditionalFormatting>
  <conditionalFormatting sqref="B6:C6">
    <cfRule type="cellIs" dxfId="681" priority="3207" operator="equal">
      <formula>"N/A"</formula>
    </cfRule>
  </conditionalFormatting>
  <conditionalFormatting sqref="C7:D43">
    <cfRule type="cellIs" dxfId="680" priority="3206" operator="equal">
      <formula>"N/A"</formula>
    </cfRule>
  </conditionalFormatting>
  <conditionalFormatting sqref="B45:C45">
    <cfRule type="cellIs" dxfId="679" priority="3191" operator="equal">
      <formula>"N/A"</formula>
    </cfRule>
  </conditionalFormatting>
  <conditionalFormatting sqref="B49">
    <cfRule type="cellIs" dxfId="678" priority="3190" operator="equal">
      <formula>"N/A"</formula>
    </cfRule>
  </conditionalFormatting>
  <conditionalFormatting sqref="B47:C47">
    <cfRule type="cellIs" dxfId="677" priority="3189" operator="equal">
      <formula>"N/A"</formula>
    </cfRule>
  </conditionalFormatting>
  <conditionalFormatting sqref="B48">
    <cfRule type="cellIs" dxfId="676" priority="3188" operator="equal">
      <formula>"N/A"</formula>
    </cfRule>
  </conditionalFormatting>
  <conditionalFormatting sqref="B51:C51">
    <cfRule type="cellIs" dxfId="675" priority="3187" operator="equal">
      <formula>"N/A"</formula>
    </cfRule>
  </conditionalFormatting>
  <conditionalFormatting sqref="E48">
    <cfRule type="cellIs" dxfId="674" priority="3186" operator="equal">
      <formula>"N/A"</formula>
    </cfRule>
  </conditionalFormatting>
  <conditionalFormatting sqref="E47">
    <cfRule type="cellIs" dxfId="673" priority="3185" operator="equal">
      <formula>"N/A"</formula>
    </cfRule>
  </conditionalFormatting>
  <conditionalFormatting sqref="D46:D47">
    <cfRule type="cellIs" dxfId="672" priority="3183" operator="equal">
      <formula>"N/A"</formula>
    </cfRule>
  </conditionalFormatting>
  <conditionalFormatting sqref="D50:D51">
    <cfRule type="cellIs" dxfId="671" priority="3182" operator="equal">
      <formula>"N/A"</formula>
    </cfRule>
  </conditionalFormatting>
  <conditionalFormatting sqref="D48">
    <cfRule type="cellIs" dxfId="670" priority="3181" operator="equal">
      <formula>"N/A"</formula>
    </cfRule>
  </conditionalFormatting>
  <conditionalFormatting sqref="D49">
    <cfRule type="cellIs" dxfId="669" priority="3180" operator="equal">
      <formula>"N/A"</formula>
    </cfRule>
  </conditionalFormatting>
  <conditionalFormatting sqref="D6">
    <cfRule type="cellIs" dxfId="668" priority="3147" operator="equal">
      <formula>"N/A"</formula>
    </cfRule>
  </conditionalFormatting>
  <conditionalFormatting sqref="D49">
    <cfRule type="cellIs" dxfId="667" priority="3144" operator="equal">
      <formula>"N/A"</formula>
    </cfRule>
  </conditionalFormatting>
  <conditionalFormatting sqref="D50:D51">
    <cfRule type="cellIs" dxfId="666" priority="3143" operator="equal">
      <formula>"N/A"</formula>
    </cfRule>
  </conditionalFormatting>
  <conditionalFormatting sqref="D52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B50:C50">
    <cfRule type="cellIs" dxfId="663" priority="3139" operator="equal">
      <formula>"N/A"</formula>
    </cfRule>
  </conditionalFormatting>
  <conditionalFormatting sqref="Y49:Y50">
    <cfRule type="cellIs" dxfId="662" priority="3129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R49">
    <cfRule type="cellIs" dxfId="658" priority="2975" operator="equal">
      <formula>"N/A"</formula>
    </cfRule>
  </conditionalFormatting>
  <conditionalFormatting sqref="R49">
    <cfRule type="cellIs" dxfId="657" priority="2973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B46:C46">
    <cfRule type="cellIs" dxfId="655" priority="2680" operator="equal">
      <formula>"N/A"</formula>
    </cfRule>
  </conditionalFormatting>
  <conditionalFormatting sqref="B7:B43">
    <cfRule type="cellIs" dxfId="654" priority="2276" operator="equal">
      <formula>"N/A"</formula>
    </cfRule>
  </conditionalFormatting>
  <conditionalFormatting sqref="C49">
    <cfRule type="cellIs" dxfId="653" priority="2172" operator="equal">
      <formula>"N/A"</formula>
    </cfRule>
  </conditionalFormatting>
  <conditionalFormatting sqref="C48">
    <cfRule type="cellIs" dxfId="652" priority="2171" operator="equal">
      <formula>"N/A"</formula>
    </cfRule>
  </conditionalFormatting>
  <conditionalFormatting sqref="F16">
    <cfRule type="cellIs" dxfId="651" priority="749" operator="equal">
      <formula>"N/A"</formula>
    </cfRule>
  </conditionalFormatting>
  <conditionalFormatting sqref="L16:P16">
    <cfRule type="cellIs" dxfId="650" priority="748" operator="equal">
      <formula>"N/A"</formula>
    </cfRule>
  </conditionalFormatting>
  <conditionalFormatting sqref="K16">
    <cfRule type="cellIs" dxfId="649" priority="747" operator="equal">
      <formula>"N/A"</formula>
    </cfRule>
  </conditionalFormatting>
  <conditionalFormatting sqref="J16">
    <cfRule type="cellIs" dxfId="648" priority="738" operator="equal">
      <formula>"N/A"</formula>
    </cfRule>
  </conditionalFormatting>
  <conditionalFormatting sqref="F23:F26 J42:N42 J43:P43 H38:I44 H31:K31 I19 P41 H25:I25 P25 H28:I28 H29:P30 J40:N40 P34:P36 J37:O38 P38:P39 I27:N27 H26:O26">
    <cfRule type="cellIs" dxfId="647" priority="724" operator="equal">
      <formula>"N/A"</formula>
    </cfRule>
  </conditionalFormatting>
  <conditionalFormatting sqref="J30:J31 F17:F18 M35:P35 F34 I28:I35 H27:H35 H44 H45:I45 O45:P45 H23:I23 K29:P31 O27:P27 P40:P41 O32:P33 P34">
    <cfRule type="cellIs" dxfId="646" priority="723" operator="equal">
      <formula>"N/A"</formula>
    </cfRule>
  </conditionalFormatting>
  <conditionalFormatting sqref="K31">
    <cfRule type="cellIs" dxfId="645" priority="718" operator="equal">
      <formula>"N/A"</formula>
    </cfRule>
  </conditionalFormatting>
  <conditionalFormatting sqref="L31:P31">
    <cfRule type="cellIs" dxfId="644" priority="722" operator="equal">
      <formula>"N/A"</formula>
    </cfRule>
  </conditionalFormatting>
  <conditionalFormatting sqref="J31">
    <cfRule type="cellIs" dxfId="643" priority="716" operator="equal">
      <formula>"N/A"</formula>
    </cfRule>
  </conditionalFormatting>
  <conditionalFormatting sqref="F24">
    <cfRule type="cellIs" dxfId="642" priority="712" operator="equal">
      <formula>"N/A"</formula>
    </cfRule>
  </conditionalFormatting>
  <conditionalFormatting sqref="P39:P41">
    <cfRule type="cellIs" dxfId="641" priority="719" operator="equal">
      <formula>"N/A"</formula>
    </cfRule>
  </conditionalFormatting>
  <conditionalFormatting sqref="J40 J43">
    <cfRule type="cellIs" dxfId="640" priority="715" operator="equal">
      <formula>"N/A"</formula>
    </cfRule>
  </conditionalFormatting>
  <conditionalFormatting sqref="H34:I34">
    <cfRule type="cellIs" dxfId="639" priority="714" operator="equal">
      <formula>"N/A"</formula>
    </cfRule>
  </conditionalFormatting>
  <conditionalFormatting sqref="K40 K43">
    <cfRule type="cellIs" dxfId="638" priority="717" operator="equal">
      <formula>"N/A"</formula>
    </cfRule>
  </conditionalFormatting>
  <conditionalFormatting sqref="P34">
    <cfRule type="cellIs" dxfId="637" priority="713" operator="equal">
      <formula>"N/A"</formula>
    </cfRule>
  </conditionalFormatting>
  <conditionalFormatting sqref="L30:O30">
    <cfRule type="cellIs" dxfId="636" priority="721" operator="equal">
      <formula>"N/A"</formula>
    </cfRule>
  </conditionalFormatting>
  <conditionalFormatting sqref="L43:O43">
    <cfRule type="cellIs" dxfId="635" priority="720" operator="equal">
      <formula>"N/A"</formula>
    </cfRule>
  </conditionalFormatting>
  <conditionalFormatting sqref="F34">
    <cfRule type="cellIs" dxfId="634" priority="711" operator="equal">
      <formula>"N/A"</formula>
    </cfRule>
  </conditionalFormatting>
  <conditionalFormatting sqref="P31">
    <cfRule type="cellIs" dxfId="633" priority="703" operator="equal">
      <formula>"N/A"</formula>
    </cfRule>
  </conditionalFormatting>
  <conditionalFormatting sqref="P29">
    <cfRule type="cellIs" dxfId="632" priority="696" operator="equal">
      <formula>"N/A"</formula>
    </cfRule>
  </conditionalFormatting>
  <conditionalFormatting sqref="H30:I30">
    <cfRule type="cellIs" dxfId="631" priority="700" operator="equal">
      <formula>"N/A"</formula>
    </cfRule>
  </conditionalFormatting>
  <conditionalFormatting sqref="J40 J43">
    <cfRule type="cellIs" dxfId="630" priority="701" operator="equal">
      <formula>"N/A"</formula>
    </cfRule>
  </conditionalFormatting>
  <conditionalFormatting sqref="H34:I34">
    <cfRule type="cellIs" dxfId="629" priority="710" operator="equal">
      <formula>"N/A"</formula>
    </cfRule>
  </conditionalFormatting>
  <conditionalFormatting sqref="K40 K43">
    <cfRule type="cellIs" dxfId="628" priority="702" operator="equal">
      <formula>"N/A"</formula>
    </cfRule>
  </conditionalFormatting>
  <conditionalFormatting sqref="P34">
    <cfRule type="cellIs" dxfId="627" priority="706" operator="equal">
      <formula>"N/A"</formula>
    </cfRule>
  </conditionalFormatting>
  <conditionalFormatting sqref="J43:O43">
    <cfRule type="cellIs" dxfId="626" priority="704" operator="equal">
      <formula>"N/A"</formula>
    </cfRule>
  </conditionalFormatting>
  <conditionalFormatting sqref="L30:P30">
    <cfRule type="cellIs" dxfId="625" priority="699" operator="equal">
      <formula>"N/A"</formula>
    </cfRule>
  </conditionalFormatting>
  <conditionalFormatting sqref="L29:O29 L31:O31">
    <cfRule type="cellIs" dxfId="624" priority="707" operator="equal">
      <formula>"N/A"</formula>
    </cfRule>
  </conditionalFormatting>
  <conditionalFormatting sqref="O43">
    <cfRule type="cellIs" dxfId="623" priority="705" operator="equal">
      <formula>"N/A"</formula>
    </cfRule>
  </conditionalFormatting>
  <conditionalFormatting sqref="J40">
    <cfRule type="cellIs" dxfId="622" priority="693" operator="equal">
      <formula>"N/A"</formula>
    </cfRule>
  </conditionalFormatting>
  <conditionalFormatting sqref="K30">
    <cfRule type="cellIs" dxfId="621" priority="698" operator="equal">
      <formula>"N/A"</formula>
    </cfRule>
  </conditionalFormatting>
  <conditionalFormatting sqref="J30">
    <cfRule type="cellIs" dxfId="620" priority="697" operator="equal">
      <formula>"N/A"</formula>
    </cfRule>
  </conditionalFormatting>
  <conditionalFormatting sqref="H39:I39">
    <cfRule type="cellIs" dxfId="619" priority="695" operator="equal">
      <formula>"N/A"</formula>
    </cfRule>
  </conditionalFormatting>
  <conditionalFormatting sqref="K40">
    <cfRule type="cellIs" dxfId="618" priority="694" operator="equal">
      <formula>"N/A"</formula>
    </cfRule>
  </conditionalFormatting>
  <conditionalFormatting sqref="P39:P41">
    <cfRule type="cellIs" dxfId="617" priority="692" operator="equal">
      <formula>"N/A"</formula>
    </cfRule>
  </conditionalFormatting>
  <conditionalFormatting sqref="L40">
    <cfRule type="cellIs" dxfId="616" priority="691" operator="equal">
      <formula>"N/A"</formula>
    </cfRule>
  </conditionalFormatting>
  <conditionalFormatting sqref="H31:I31">
    <cfRule type="cellIs" dxfId="615" priority="689" operator="equal">
      <formula>"N/A"</formula>
    </cfRule>
  </conditionalFormatting>
  <conditionalFormatting sqref="J31">
    <cfRule type="cellIs" dxfId="614" priority="686" operator="equal">
      <formula>"N/A"</formula>
    </cfRule>
  </conditionalFormatting>
  <conditionalFormatting sqref="H31:I31">
    <cfRule type="cellIs" dxfId="613" priority="684" operator="equal">
      <formula>"N/A"</formula>
    </cfRule>
  </conditionalFormatting>
  <conditionalFormatting sqref="L31:P31">
    <cfRule type="cellIs" dxfId="612" priority="688" operator="equal">
      <formula>"N/A"</formula>
    </cfRule>
  </conditionalFormatting>
  <conditionalFormatting sqref="P34">
    <cfRule type="cellIs" dxfId="611" priority="690" operator="equal">
      <formula>"N/A"</formula>
    </cfRule>
  </conditionalFormatting>
  <conditionalFormatting sqref="P30">
    <cfRule type="cellIs" dxfId="610" priority="685" operator="equal">
      <formula>"N/A"</formula>
    </cfRule>
  </conditionalFormatting>
  <conditionalFormatting sqref="K31">
    <cfRule type="cellIs" dxfId="609" priority="687" operator="equal">
      <formula>"N/A"</formula>
    </cfRule>
  </conditionalFormatting>
  <conditionalFormatting sqref="L30:P30">
    <cfRule type="cellIs" dxfId="608" priority="681" operator="equal">
      <formula>"N/A"</formula>
    </cfRule>
  </conditionalFormatting>
  <conditionalFormatting sqref="J30">
    <cfRule type="cellIs" dxfId="607" priority="676" operator="equal">
      <formula>"N/A"</formula>
    </cfRule>
  </conditionalFormatting>
  <conditionalFormatting sqref="K31">
    <cfRule type="cellIs" dxfId="606" priority="679" operator="equal">
      <formula>"N/A"</formula>
    </cfRule>
  </conditionalFormatting>
  <conditionalFormatting sqref="K30">
    <cfRule type="cellIs" dxfId="605" priority="678" operator="equal">
      <formula>"N/A"</formula>
    </cfRule>
  </conditionalFormatting>
  <conditionalFormatting sqref="J31">
    <cfRule type="cellIs" dxfId="604" priority="677" operator="equal">
      <formula>"N/A"</formula>
    </cfRule>
  </conditionalFormatting>
  <conditionalFormatting sqref="L31:P31">
    <cfRule type="cellIs" dxfId="603" priority="682" operator="equal">
      <formula>"N/A"</formula>
    </cfRule>
  </conditionalFormatting>
  <conditionalFormatting sqref="H34:I34">
    <cfRule type="cellIs" dxfId="602" priority="683" operator="equal">
      <formula>"N/A"</formula>
    </cfRule>
  </conditionalFormatting>
  <conditionalFormatting sqref="O35">
    <cfRule type="cellIs" dxfId="601" priority="680" operator="equal">
      <formula>"N/A"</formula>
    </cfRule>
  </conditionalFormatting>
  <conditionalFormatting sqref="H33:I33">
    <cfRule type="cellIs" dxfId="600" priority="675" operator="equal">
      <formula>"N/A"</formula>
    </cfRule>
  </conditionalFormatting>
  <conditionalFormatting sqref="F34">
    <cfRule type="cellIs" dxfId="599" priority="674" operator="equal">
      <formula>"N/A"</formula>
    </cfRule>
  </conditionalFormatting>
  <conditionalFormatting sqref="J30:P30">
    <cfRule type="cellIs" dxfId="598" priority="673" operator="equal">
      <formula>"N/A"</formula>
    </cfRule>
  </conditionalFormatting>
  <conditionalFormatting sqref="L30:P30">
    <cfRule type="cellIs" dxfId="597" priority="672" operator="equal">
      <formula>"N/A"</formula>
    </cfRule>
  </conditionalFormatting>
  <conditionalFormatting sqref="L29:O29 L31:O31">
    <cfRule type="cellIs" dxfId="596" priority="671" operator="equal">
      <formula>"N/A"</formula>
    </cfRule>
  </conditionalFormatting>
  <conditionalFormatting sqref="P39">
    <cfRule type="cellIs" dxfId="595" priority="670" operator="equal">
      <formula>"N/A"</formula>
    </cfRule>
  </conditionalFormatting>
  <conditionalFormatting sqref="K30">
    <cfRule type="cellIs" dxfId="594" priority="669" operator="equal">
      <formula>"N/A"</formula>
    </cfRule>
  </conditionalFormatting>
  <conditionalFormatting sqref="K40">
    <cfRule type="cellIs" dxfId="593" priority="668" operator="equal">
      <formula>"N/A"</formula>
    </cfRule>
  </conditionalFormatting>
  <conditionalFormatting sqref="J30">
    <cfRule type="cellIs" dxfId="592" priority="667" operator="equal">
      <formula>"N/A"</formula>
    </cfRule>
  </conditionalFormatting>
  <conditionalFormatting sqref="J40">
    <cfRule type="cellIs" dxfId="591" priority="666" operator="equal">
      <formula>"N/A"</formula>
    </cfRule>
  </conditionalFormatting>
  <conditionalFormatting sqref="H33:I33">
    <cfRule type="cellIs" dxfId="590" priority="665" operator="equal">
      <formula>"N/A"</formula>
    </cfRule>
  </conditionalFormatting>
  <conditionalFormatting sqref="P31">
    <cfRule type="cellIs" dxfId="589" priority="664" operator="equal">
      <formula>"N/A"</formula>
    </cfRule>
  </conditionalFormatting>
  <conditionalFormatting sqref="H33:I33">
    <cfRule type="cellIs" dxfId="588" priority="663" operator="equal">
      <formula>"N/A"</formula>
    </cfRule>
  </conditionalFormatting>
  <conditionalFormatting sqref="O27:P27">
    <cfRule type="cellIs" dxfId="587" priority="662" operator="equal">
      <formula>"N/A"</formula>
    </cfRule>
  </conditionalFormatting>
  <conditionalFormatting sqref="K26">
    <cfRule type="cellIs" dxfId="586" priority="656" operator="equal">
      <formula>"N/A"</formula>
    </cfRule>
  </conditionalFormatting>
  <conditionalFormatting sqref="L30:O30">
    <cfRule type="cellIs" dxfId="585" priority="659" operator="equal">
      <formula>"N/A"</formula>
    </cfRule>
  </conditionalFormatting>
  <conditionalFormatting sqref="L31:P31">
    <cfRule type="cellIs" dxfId="584" priority="658" operator="equal">
      <formula>"N/A"</formula>
    </cfRule>
  </conditionalFormatting>
  <conditionalFormatting sqref="O27:P27">
    <cfRule type="cellIs" dxfId="583" priority="660" operator="equal">
      <formula>"N/A"</formula>
    </cfRule>
  </conditionalFormatting>
  <conditionalFormatting sqref="J26:N26">
    <cfRule type="cellIs" dxfId="582" priority="653" operator="equal">
      <formula>"N/A"</formula>
    </cfRule>
  </conditionalFormatting>
  <conditionalFormatting sqref="P30">
    <cfRule type="cellIs" dxfId="581" priority="657" operator="equal">
      <formula>"N/A"</formula>
    </cfRule>
  </conditionalFormatting>
  <conditionalFormatting sqref="J31">
    <cfRule type="cellIs" dxfId="580" priority="652" operator="equal">
      <formula>"N/A"</formula>
    </cfRule>
  </conditionalFormatting>
  <conditionalFormatting sqref="H29:I29">
    <cfRule type="cellIs" dxfId="579" priority="650" operator="equal">
      <formula>"N/A"</formula>
    </cfRule>
  </conditionalFormatting>
  <conditionalFormatting sqref="J40">
    <cfRule type="cellIs" dxfId="578" priority="651" operator="equal">
      <formula>"N/A"</formula>
    </cfRule>
  </conditionalFormatting>
  <conditionalFormatting sqref="K31">
    <cfRule type="cellIs" dxfId="577" priority="655" operator="equal">
      <formula>"N/A"</formula>
    </cfRule>
  </conditionalFormatting>
  <conditionalFormatting sqref="J29">
    <cfRule type="cellIs" dxfId="576" priority="647" operator="equal">
      <formula>"N/A"</formula>
    </cfRule>
  </conditionalFormatting>
  <conditionalFormatting sqref="K40">
    <cfRule type="cellIs" dxfId="575" priority="654" operator="equal">
      <formula>"N/A"</formula>
    </cfRule>
  </conditionalFormatting>
  <conditionalFormatting sqref="H39:I39">
    <cfRule type="cellIs" dxfId="574" priority="661" operator="equal">
      <formula>"N/A"</formula>
    </cfRule>
  </conditionalFormatting>
  <conditionalFormatting sqref="L29:P29">
    <cfRule type="cellIs" dxfId="573" priority="649" operator="equal">
      <formula>"N/A"</formula>
    </cfRule>
  </conditionalFormatting>
  <conditionalFormatting sqref="K29">
    <cfRule type="cellIs" dxfId="572" priority="648" operator="equal">
      <formula>"N/A"</formula>
    </cfRule>
  </conditionalFormatting>
  <conditionalFormatting sqref="F34">
    <cfRule type="cellIs" dxfId="571" priority="645" operator="equal">
      <formula>"N/A"</formula>
    </cfRule>
  </conditionalFormatting>
  <conditionalFormatting sqref="H34:I34">
    <cfRule type="cellIs" dxfId="570" priority="644" operator="equal">
      <formula>"N/A"</formula>
    </cfRule>
  </conditionalFormatting>
  <conditionalFormatting sqref="P39:P41">
    <cfRule type="cellIs" dxfId="569" priority="643" operator="equal">
      <formula>"N/A"</formula>
    </cfRule>
  </conditionalFormatting>
  <conditionalFormatting sqref="P31">
    <cfRule type="cellIs" dxfId="568" priority="642" operator="equal">
      <formula>"N/A"</formula>
    </cfRule>
  </conditionalFormatting>
  <conditionalFormatting sqref="H30:I30">
    <cfRule type="cellIs" dxfId="567" priority="636" operator="equal">
      <formula>"N/A"</formula>
    </cfRule>
  </conditionalFormatting>
  <conditionalFormatting sqref="H30:I30">
    <cfRule type="cellIs" dxfId="566" priority="641" operator="equal">
      <formula>"N/A"</formula>
    </cfRule>
  </conditionalFormatting>
  <conditionalFormatting sqref="P29">
    <cfRule type="cellIs" dxfId="565" priority="637" operator="equal">
      <formula>"N/A"</formula>
    </cfRule>
  </conditionalFormatting>
  <conditionalFormatting sqref="L30:P30">
    <cfRule type="cellIs" dxfId="564" priority="640" operator="equal">
      <formula>"N/A"</formula>
    </cfRule>
  </conditionalFormatting>
  <conditionalFormatting sqref="K30">
    <cfRule type="cellIs" dxfId="563" priority="639" operator="equal">
      <formula>"N/A"</formula>
    </cfRule>
  </conditionalFormatting>
  <conditionalFormatting sqref="L30:P30">
    <cfRule type="cellIs" dxfId="562" priority="634" operator="equal">
      <formula>"N/A"</formula>
    </cfRule>
  </conditionalFormatting>
  <conditionalFormatting sqref="J30">
    <cfRule type="cellIs" dxfId="561" priority="638" operator="equal">
      <formula>"N/A"</formula>
    </cfRule>
  </conditionalFormatting>
  <conditionalFormatting sqref="J29">
    <cfRule type="cellIs" dxfId="560" priority="629" operator="equal">
      <formula>"N/A"</formula>
    </cfRule>
  </conditionalFormatting>
  <conditionalFormatting sqref="K30">
    <cfRule type="cellIs" dxfId="559" priority="632" operator="equal">
      <formula>"N/A"</formula>
    </cfRule>
  </conditionalFormatting>
  <conditionalFormatting sqref="K29">
    <cfRule type="cellIs" dxfId="558" priority="631" operator="equal">
      <formula>"N/A"</formula>
    </cfRule>
  </conditionalFormatting>
  <conditionalFormatting sqref="P31">
    <cfRule type="cellIs" dxfId="557" priority="624" operator="equal">
      <formula>"N/A"</formula>
    </cfRule>
  </conditionalFormatting>
  <conditionalFormatting sqref="J30">
    <cfRule type="cellIs" dxfId="556" priority="630" operator="equal">
      <formula>"N/A"</formula>
    </cfRule>
  </conditionalFormatting>
  <conditionalFormatting sqref="M31:O31">
    <cfRule type="cellIs" dxfId="555" priority="627" operator="equal">
      <formula>"N/A"</formula>
    </cfRule>
  </conditionalFormatting>
  <conditionalFormatting sqref="H33:I33">
    <cfRule type="cellIs" dxfId="554" priority="635" operator="equal">
      <formula>"N/A"</formula>
    </cfRule>
  </conditionalFormatting>
  <conditionalFormatting sqref="J31">
    <cfRule type="cellIs" dxfId="553" priority="625" operator="equal">
      <formula>"N/A"</formula>
    </cfRule>
  </conditionalFormatting>
  <conditionalFormatting sqref="L29:P29">
    <cfRule type="cellIs" dxfId="552" priority="633" operator="equal">
      <formula>"N/A"</formula>
    </cfRule>
  </conditionalFormatting>
  <conditionalFormatting sqref="K31">
    <cfRule type="cellIs" dxfId="551" priority="626" operator="equal">
      <formula>"N/A"</formula>
    </cfRule>
  </conditionalFormatting>
  <conditionalFormatting sqref="H31:I31">
    <cfRule type="cellIs" dxfId="550" priority="628" operator="equal">
      <formula>"N/A"</formula>
    </cfRule>
  </conditionalFormatting>
  <conditionalFormatting sqref="L31">
    <cfRule type="cellIs" dxfId="549" priority="623" operator="equal">
      <formula>"N/A"</formula>
    </cfRule>
  </conditionalFormatting>
  <conditionalFormatting sqref="P43 P40:P41">
    <cfRule type="cellIs" dxfId="548" priority="622" operator="equal">
      <formula>"N/A"</formula>
    </cfRule>
  </conditionalFormatting>
  <conditionalFormatting sqref="P33">
    <cfRule type="cellIs" dxfId="547" priority="621" operator="equal">
      <formula>"N/A"</formula>
    </cfRule>
  </conditionalFormatting>
  <conditionalFormatting sqref="I46">
    <cfRule type="cellIs" dxfId="546" priority="620" operator="equal">
      <formula>"N/A"</formula>
    </cfRule>
  </conditionalFormatting>
  <conditionalFormatting sqref="P25">
    <cfRule type="cellIs" dxfId="545" priority="619" operator="equal">
      <formula>"N/A"</formula>
    </cfRule>
  </conditionalFormatting>
  <conditionalFormatting sqref="L43:O43">
    <cfRule type="cellIs" dxfId="544" priority="618" operator="equal">
      <formula>"N/A"</formula>
    </cfRule>
  </conditionalFormatting>
  <conditionalFormatting sqref="H27:I29">
    <cfRule type="cellIs" dxfId="543" priority="617" operator="equal">
      <formula>"N/A"</formula>
    </cfRule>
  </conditionalFormatting>
  <conditionalFormatting sqref="P25">
    <cfRule type="cellIs" dxfId="542" priority="615" operator="equal">
      <formula>"N/A"</formula>
    </cfRule>
  </conditionalFormatting>
  <conditionalFormatting sqref="J29:P29 O27:P27">
    <cfRule type="cellIs" dxfId="541" priority="616" operator="equal">
      <formula>"N/A"</formula>
    </cfRule>
  </conditionalFormatting>
  <conditionalFormatting sqref="J30">
    <cfRule type="cellIs" dxfId="540" priority="614" operator="equal">
      <formula>"N/A"</formula>
    </cfRule>
  </conditionalFormatting>
  <conditionalFormatting sqref="P30">
    <cfRule type="cellIs" dxfId="539" priority="613" operator="equal">
      <formula>"N/A"</formula>
    </cfRule>
  </conditionalFormatting>
  <conditionalFormatting sqref="P34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J29:J30">
    <cfRule type="cellIs" dxfId="536" priority="610" operator="equal">
      <formula>"N/A"</formula>
    </cfRule>
  </conditionalFormatting>
  <conditionalFormatting sqref="J26:N26">
    <cfRule type="cellIs" dxfId="535" priority="604" operator="equal">
      <formula>"N/A"</formula>
    </cfRule>
  </conditionalFormatting>
  <conditionalFormatting sqref="P39:P41">
    <cfRule type="cellIs" dxfId="534" priority="605" operator="equal">
      <formula>"N/A"</formula>
    </cfRule>
  </conditionalFormatting>
  <conditionalFormatting sqref="H43:I43">
    <cfRule type="cellIs" dxfId="533" priority="609" operator="equal">
      <formula>"N/A"</formula>
    </cfRule>
  </conditionalFormatting>
  <conditionalFormatting sqref="L43:P43">
    <cfRule type="cellIs" dxfId="532" priority="608" operator="equal">
      <formula>"N/A"</formula>
    </cfRule>
  </conditionalFormatting>
  <conditionalFormatting sqref="K40 K43">
    <cfRule type="cellIs" dxfId="531" priority="607" operator="equal">
      <formula>"N/A"</formula>
    </cfRule>
  </conditionalFormatting>
  <conditionalFormatting sqref="J40 J43">
    <cfRule type="cellIs" dxfId="530" priority="606" operator="equal">
      <formula>"N/A"</formula>
    </cfRule>
  </conditionalFormatting>
  <conditionalFormatting sqref="P27">
    <cfRule type="cellIs" dxfId="529" priority="603" operator="equal">
      <formula>"N/A"</formula>
    </cfRule>
  </conditionalFormatting>
  <conditionalFormatting sqref="P43 P40:P41">
    <cfRule type="cellIs" dxfId="528" priority="602" operator="equal">
      <formula>"N/A"</formula>
    </cfRule>
  </conditionalFormatting>
  <conditionalFormatting sqref="L43:P43">
    <cfRule type="cellIs" dxfId="527" priority="601" operator="equal">
      <formula>"N/A"</formula>
    </cfRule>
  </conditionalFormatting>
  <conditionalFormatting sqref="J40 J43">
    <cfRule type="cellIs" dxfId="526" priority="599" operator="equal">
      <formula>"N/A"</formula>
    </cfRule>
  </conditionalFormatting>
  <conditionalFormatting sqref="K40 K43">
    <cfRule type="cellIs" dxfId="525" priority="600" operator="equal">
      <formula>"N/A"</formula>
    </cfRule>
  </conditionalFormatting>
  <conditionalFormatting sqref="J43:P43">
    <cfRule type="cellIs" dxfId="524" priority="598" operator="equal">
      <formula>"N/A"</formula>
    </cfRule>
  </conditionalFormatting>
  <conditionalFormatting sqref="L43:P43">
    <cfRule type="cellIs" dxfId="523" priority="597" operator="equal">
      <formula>"N/A"</formula>
    </cfRule>
  </conditionalFormatting>
  <conditionalFormatting sqref="K40 K43">
    <cfRule type="cellIs" dxfId="522" priority="596" operator="equal">
      <formula>"N/A"</formula>
    </cfRule>
  </conditionalFormatting>
  <conditionalFormatting sqref="J40 J43">
    <cfRule type="cellIs" dxfId="521" priority="595" operator="equal">
      <formula>"N/A"</formula>
    </cfRule>
  </conditionalFormatting>
  <conditionalFormatting sqref="J29">
    <cfRule type="cellIs" dxfId="520" priority="594" operator="equal">
      <formula>"N/A"</formula>
    </cfRule>
  </conditionalFormatting>
  <conditionalFormatting sqref="P33">
    <cfRule type="cellIs" dxfId="519" priority="592" operator="equal">
      <formula>"N/A"</formula>
    </cfRule>
  </conditionalFormatting>
  <conditionalFormatting sqref="P29">
    <cfRule type="cellIs" dxfId="518" priority="593" operator="equal">
      <formula>"N/A"</formula>
    </cfRule>
  </conditionalFormatting>
  <conditionalFormatting sqref="P39">
    <cfRule type="cellIs" dxfId="517" priority="577" operator="equal">
      <formula>"N/A"</formula>
    </cfRule>
  </conditionalFormatting>
  <conditionalFormatting sqref="L43:O43">
    <cfRule type="cellIs" dxfId="516" priority="590" operator="equal">
      <formula>"N/A"</formula>
    </cfRule>
  </conditionalFormatting>
  <conditionalFormatting sqref="P33">
    <cfRule type="cellIs" dxfId="515" priority="591" operator="equal">
      <formula>"N/A"</formula>
    </cfRule>
  </conditionalFormatting>
  <conditionalFormatting sqref="K40">
    <cfRule type="cellIs" dxfId="514" priority="575" operator="equal">
      <formula>"N/A"</formula>
    </cfRule>
  </conditionalFormatting>
  <conditionalFormatting sqref="P43 P40:P41">
    <cfRule type="cellIs" dxfId="513" priority="589" operator="equal">
      <formula>"N/A"</formula>
    </cfRule>
  </conditionalFormatting>
  <conditionalFormatting sqref="H39:I39">
    <cfRule type="cellIs" dxfId="512" priority="588" operator="equal">
      <formula>"N/A"</formula>
    </cfRule>
  </conditionalFormatting>
  <conditionalFormatting sqref="J40">
    <cfRule type="cellIs" dxfId="511" priority="585" operator="equal">
      <formula>"N/A"</formula>
    </cfRule>
  </conditionalFormatting>
  <conditionalFormatting sqref="P39">
    <cfRule type="cellIs" dxfId="510" priority="587" operator="equal">
      <formula>"N/A"</formula>
    </cfRule>
  </conditionalFormatting>
  <conditionalFormatting sqref="K40">
    <cfRule type="cellIs" dxfId="509" priority="586" operator="equal">
      <formula>"N/A"</formula>
    </cfRule>
  </conditionalFormatting>
  <conditionalFormatting sqref="H43:I43">
    <cfRule type="cellIs" dxfId="508" priority="579" operator="equal">
      <formula>"N/A"</formula>
    </cfRule>
  </conditionalFormatting>
  <conditionalFormatting sqref="H43:I43">
    <cfRule type="cellIs" dxfId="507" priority="584" operator="equal">
      <formula>"N/A"</formula>
    </cfRule>
  </conditionalFormatting>
  <conditionalFormatting sqref="P39:P41">
    <cfRule type="cellIs" dxfId="506" priority="580" operator="equal">
      <formula>"N/A"</formula>
    </cfRule>
  </conditionalFormatting>
  <conditionalFormatting sqref="L43:P43">
    <cfRule type="cellIs" dxfId="505" priority="583" operator="equal">
      <formula>"N/A"</formula>
    </cfRule>
  </conditionalFormatting>
  <conditionalFormatting sqref="K40 K43">
    <cfRule type="cellIs" dxfId="504" priority="582" operator="equal">
      <formula>"N/A"</formula>
    </cfRule>
  </conditionalFormatting>
  <conditionalFormatting sqref="L43:P43">
    <cfRule type="cellIs" dxfId="503" priority="578" operator="equal">
      <formula>"N/A"</formula>
    </cfRule>
  </conditionalFormatting>
  <conditionalFormatting sqref="J40 J43">
    <cfRule type="cellIs" dxfId="502" priority="581" operator="equal">
      <formula>"N/A"</formula>
    </cfRule>
  </conditionalFormatting>
  <conditionalFormatting sqref="J40">
    <cfRule type="cellIs" dxfId="501" priority="573" operator="equal">
      <formula>"N/A"</formula>
    </cfRule>
  </conditionalFormatting>
  <conditionalFormatting sqref="K40 K43">
    <cfRule type="cellIs" dxfId="500" priority="576" operator="equal">
      <formula>"N/A"</formula>
    </cfRule>
  </conditionalFormatting>
  <conditionalFormatting sqref="J40 J43">
    <cfRule type="cellIs" dxfId="499" priority="574" operator="equal">
      <formula>"N/A"</formula>
    </cfRule>
  </conditionalFormatting>
  <conditionalFormatting sqref="P46">
    <cfRule type="cellIs" dxfId="498" priority="572" operator="equal">
      <formula>"N/A"</formula>
    </cfRule>
  </conditionalFormatting>
  <conditionalFormatting sqref="F18 I19">
    <cfRule type="cellIs" dxfId="497" priority="571" operator="equal">
      <formula>"N/A"</formula>
    </cfRule>
  </conditionalFormatting>
  <conditionalFormatting sqref="P18:P19">
    <cfRule type="cellIs" dxfId="496" priority="570" operator="equal">
      <formula>"N/A"</formula>
    </cfRule>
  </conditionalFormatting>
  <conditionalFormatting sqref="J26:O26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F26">
    <cfRule type="cellIs" dxfId="493" priority="567" operator="equal">
      <formula>"N/A"</formula>
    </cfRule>
  </conditionalFormatting>
  <conditionalFormatting sqref="H26:I26">
    <cfRule type="cellIs" dxfId="492" priority="566" operator="equal">
      <formula>"N/A"</formula>
    </cfRule>
  </conditionalFormatting>
  <conditionalFormatting sqref="J26:O26">
    <cfRule type="cellIs" dxfId="491" priority="565" operator="equal">
      <formula>"N/A"</formula>
    </cfRule>
  </conditionalFormatting>
  <conditionalFormatting sqref="P40:P41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O32:O33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L40:M40">
    <cfRule type="cellIs" dxfId="477" priority="551" operator="equal">
      <formula>"N/A"</formula>
    </cfRule>
  </conditionalFormatting>
  <conditionalFormatting sqref="M40">
    <cfRule type="cellIs" dxfId="476" priority="550" operator="equal">
      <formula>"N/A"</formula>
    </cfRule>
  </conditionalFormatting>
  <conditionalFormatting sqref="L40:M40">
    <cfRule type="cellIs" dxfId="475" priority="549" operator="equal">
      <formula>"N/A"</formula>
    </cfRule>
  </conditionalFormatting>
  <conditionalFormatting sqref="J40:M40">
    <cfRule type="cellIs" dxfId="474" priority="548" operator="equal">
      <formula>"N/A"</formula>
    </cfRule>
  </conditionalFormatting>
  <conditionalFormatting sqref="L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4" operator="equal">
      <formula>"N/A"</formula>
    </cfRule>
  </conditionalFormatting>
  <conditionalFormatting sqref="L40:M40">
    <cfRule type="cellIs" dxfId="470" priority="545" operator="equal">
      <formula>"N/A"</formula>
    </cfRule>
  </conditionalFormatting>
  <conditionalFormatting sqref="P40:P41">
    <cfRule type="cellIs" dxfId="469" priority="543" operator="equal">
      <formula>"N/A"</formula>
    </cfRule>
  </conditionalFormatting>
  <conditionalFormatting sqref="P40:P41">
    <cfRule type="cellIs" dxfId="468" priority="541" operator="equal">
      <formula>"N/A"</formula>
    </cfRule>
  </conditionalFormatting>
  <conditionalFormatting sqref="P40:P41">
    <cfRule type="cellIs" dxfId="467" priority="542" operator="equal">
      <formula>"N/A"</formula>
    </cfRule>
  </conditionalFormatting>
  <conditionalFormatting sqref="J35:L35">
    <cfRule type="cellIs" dxfId="466" priority="540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M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N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O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18">
    <cfRule type="cellIs" dxfId="437" priority="511" operator="equal">
      <formula>"N/A"</formula>
    </cfRule>
  </conditionalFormatting>
  <conditionalFormatting sqref="J37:O37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40:N40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P41">
    <cfRule type="cellIs" dxfId="412" priority="486" operator="equal">
      <formula>"N/A"</formula>
    </cfRule>
  </conditionalFormatting>
  <conditionalFormatting sqref="P41">
    <cfRule type="cellIs" dxfId="411" priority="484" operator="equal">
      <formula>"N/A"</formula>
    </cfRule>
  </conditionalFormatting>
  <conditionalFormatting sqref="P41">
    <cfRule type="cellIs" dxfId="410" priority="485" operator="equal">
      <formula>"N/A"</formula>
    </cfRule>
  </conditionalFormatting>
  <conditionalFormatting sqref="P41">
    <cfRule type="cellIs" dxfId="409" priority="483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H41:I41">
    <cfRule type="cellIs" dxfId="401" priority="475" operator="equal">
      <formula>"N/A"</formula>
    </cfRule>
  </conditionalFormatting>
  <conditionalFormatting sqref="P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H41:I41">
    <cfRule type="cellIs" dxfId="396" priority="468" operator="equal">
      <formula>"N/A"</formula>
    </cfRule>
  </conditionalFormatting>
  <conditionalFormatting sqref="H41:I41">
    <cfRule type="cellIs" dxfId="395" priority="470" operator="equal">
      <formula>"N/A"</formula>
    </cfRule>
  </conditionalFormatting>
  <conditionalFormatting sqref="P41">
    <cfRule type="cellIs" dxfId="394" priority="469" operator="equal">
      <formula>"N/A"</formula>
    </cfRule>
  </conditionalFormatting>
  <conditionalFormatting sqref="P41">
    <cfRule type="cellIs" dxfId="393" priority="467" operator="equal">
      <formula>"N/A"</formula>
    </cfRule>
  </conditionalFormatting>
  <conditionalFormatting sqref="H41:I41">
    <cfRule type="cellIs" dxfId="392" priority="466" operator="equal">
      <formula>"N/A"</formula>
    </cfRule>
  </conditionalFormatting>
  <conditionalFormatting sqref="P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H41:I41">
    <cfRule type="cellIs" dxfId="387" priority="459" operator="equal">
      <formula>"N/A"</formula>
    </cfRule>
  </conditionalFormatting>
  <conditionalFormatting sqref="H41:I41">
    <cfRule type="cellIs" dxfId="386" priority="461" operator="equal">
      <formula>"N/A"</formula>
    </cfRule>
  </conditionalFormatting>
  <conditionalFormatting sqref="P41">
    <cfRule type="cellIs" dxfId="385" priority="460" operator="equal">
      <formula>"N/A"</formula>
    </cfRule>
  </conditionalFormatting>
  <conditionalFormatting sqref="P41">
    <cfRule type="cellIs" dxfId="384" priority="458" operator="equal">
      <formula>"N/A"</formula>
    </cfRule>
  </conditionalFormatting>
  <conditionalFormatting sqref="J42:L42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4" operator="equal">
      <formula>"N/A"</formula>
    </cfRule>
  </conditionalFormatting>
  <conditionalFormatting sqref="J42:L42">
    <cfRule type="cellIs" dxfId="380" priority="455" operator="equal">
      <formula>"N/A"</formula>
    </cfRule>
  </conditionalFormatting>
  <conditionalFormatting sqref="J42:L42">
    <cfRule type="cellIs" dxfId="379" priority="453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O42:P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7" operator="equal">
      <formula>"N/A"</formula>
    </cfRule>
  </conditionalFormatting>
  <conditionalFormatting sqref="O42:P42">
    <cfRule type="cellIs" dxfId="373" priority="448" operator="equal">
      <formula>"N/A"</formula>
    </cfRule>
  </conditionalFormatting>
  <conditionalFormatting sqref="M42:N42">
    <cfRule type="cellIs" dxfId="372" priority="446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J43:P43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6" operator="equal">
      <formula>"N/A"</formula>
    </cfRule>
  </conditionalFormatting>
  <conditionalFormatting sqref="J43:P43">
    <cfRule type="cellIs" dxfId="362" priority="437" operator="equal">
      <formula>"N/A"</formula>
    </cfRule>
  </conditionalFormatting>
  <conditionalFormatting sqref="J43:P43">
    <cfRule type="cellIs" dxfId="361" priority="435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0" operator="equal">
      <formula>"N/A"</formula>
    </cfRule>
  </conditionalFormatting>
  <conditionalFormatting sqref="J43:P43">
    <cfRule type="cellIs" dxfId="356" priority="431" operator="equal">
      <formula>"N/A"</formula>
    </cfRule>
  </conditionalFormatting>
  <conditionalFormatting sqref="J43:P43">
    <cfRule type="cellIs" dxfId="355" priority="429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P44">
    <cfRule type="cellIs" dxfId="353" priority="427" operator="equal">
      <formula>"N/A"</formula>
    </cfRule>
  </conditionalFormatting>
  <conditionalFormatting sqref="H44:I44">
    <cfRule type="cellIs" dxfId="352" priority="423" operator="equal">
      <formula>"N/A"</formula>
    </cfRule>
  </conditionalFormatting>
  <conditionalFormatting sqref="H44:I44">
    <cfRule type="cellIs" dxfId="351" priority="424" operator="equal">
      <formula>"N/A"</formula>
    </cfRule>
  </conditionalFormatting>
  <conditionalFormatting sqref="H44:I44">
    <cfRule type="cellIs" dxfId="350" priority="426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P44">
    <cfRule type="cellIs" dxfId="348" priority="421" operator="equal">
      <formula>"N/A"</formula>
    </cfRule>
  </conditionalFormatting>
  <conditionalFormatting sqref="P44">
    <cfRule type="cellIs" dxfId="347" priority="422" operator="equal">
      <formula>"N/A"</formula>
    </cfRule>
  </conditionalFormatting>
  <conditionalFormatting sqref="P44">
    <cfRule type="cellIs" dxfId="346" priority="420" operator="equal">
      <formula>"N/A"</formula>
    </cfRule>
  </conditionalFormatting>
  <conditionalFormatting sqref="H44:I44">
    <cfRule type="cellIs" dxfId="345" priority="419" operator="equal">
      <formula>"N/A"</formula>
    </cfRule>
  </conditionalFormatting>
  <conditionalFormatting sqref="H44:I44">
    <cfRule type="cellIs" dxfId="344" priority="417" operator="equal">
      <formula>"N/A"</formula>
    </cfRule>
  </conditionalFormatting>
  <conditionalFormatting sqref="P44">
    <cfRule type="cellIs" dxfId="343" priority="418" operator="equal">
      <formula>"N/A"</formula>
    </cfRule>
  </conditionalFormatting>
  <conditionalFormatting sqref="P44">
    <cfRule type="cellIs" dxfId="342" priority="416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1" operator="equal">
      <formula>"N/A"</formula>
    </cfRule>
  </conditionalFormatting>
  <conditionalFormatting sqref="H44:I44">
    <cfRule type="cellIs" dxfId="337" priority="412" operator="equal">
      <formula>"N/A"</formula>
    </cfRule>
  </conditionalFormatting>
  <conditionalFormatting sqref="K45:K46">
    <cfRule type="cellIs" dxfId="336" priority="410" operator="equal">
      <formula>"N/A"</formula>
    </cfRule>
  </conditionalFormatting>
  <conditionalFormatting sqref="L45:L46">
    <cfRule type="cellIs" dxfId="335" priority="409" operator="equal">
      <formula>"N/A"</formula>
    </cfRule>
  </conditionalFormatting>
  <conditionalFormatting sqref="K45:K46">
    <cfRule type="cellIs" dxfId="334" priority="407" operator="equal">
      <formula>"N/A"</formula>
    </cfRule>
  </conditionalFormatting>
  <conditionalFormatting sqref="O45:O46">
    <cfRule type="cellIs" dxfId="333" priority="408" operator="equal">
      <formula>"N/A"</formula>
    </cfRule>
  </conditionalFormatting>
  <conditionalFormatting sqref="P45">
    <cfRule type="cellIs" dxfId="332" priority="406" operator="equal">
      <formula>"N/A"</formula>
    </cfRule>
  </conditionalFormatting>
  <conditionalFormatting sqref="L45:L46">
    <cfRule type="cellIs" dxfId="331" priority="405" operator="equal">
      <formula>"N/A"</formula>
    </cfRule>
  </conditionalFormatting>
  <conditionalFormatting sqref="M45:N45">
    <cfRule type="cellIs" dxfId="330" priority="404" operator="equal">
      <formula>"N/A"</formula>
    </cfRule>
  </conditionalFormatting>
  <conditionalFormatting sqref="J45:K45">
    <cfRule type="cellIs" dxfId="329" priority="403" operator="equal">
      <formula>"N/A"</formula>
    </cfRule>
  </conditionalFormatting>
  <conditionalFormatting sqref="J45:K45">
    <cfRule type="cellIs" dxfId="328" priority="401" operator="equal">
      <formula>"N/A"</formula>
    </cfRule>
  </conditionalFormatting>
  <conditionalFormatting sqref="J45:N45">
    <cfRule type="cellIs" dxfId="327" priority="402" operator="equal">
      <formula>"N/A"</formula>
    </cfRule>
  </conditionalFormatting>
  <conditionalFormatting sqref="P46">
    <cfRule type="cellIs" dxfId="326" priority="400" operator="equal">
      <formula>"N/A"</formula>
    </cfRule>
  </conditionalFormatting>
  <conditionalFormatting sqref="H46:I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J47:L47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8:P48">
    <cfRule type="cellIs" dxfId="318" priority="392" operator="equal">
      <formula>"N/A"</formula>
    </cfRule>
  </conditionalFormatting>
  <conditionalFormatting sqref="J48:O48">
    <cfRule type="cellIs" dxfId="317" priority="390" operator="equal">
      <formula>"N/A"</formula>
    </cfRule>
  </conditionalFormatting>
  <conditionalFormatting sqref="K48">
    <cfRule type="cellIs" dxfId="316" priority="391" operator="equal">
      <formula>"N/A"</formula>
    </cfRule>
  </conditionalFormatting>
  <conditionalFormatting sqref="J48:O48">
    <cfRule type="cellIs" dxfId="315" priority="388" operator="equal">
      <formula>"N/A"</formula>
    </cfRule>
  </conditionalFormatting>
  <conditionalFormatting sqref="K48">
    <cfRule type="cellIs" dxfId="314" priority="389" operator="equal">
      <formula>"N/A"</formula>
    </cfRule>
  </conditionalFormatting>
  <conditionalFormatting sqref="O48:P48">
    <cfRule type="cellIs" dxfId="313" priority="387" operator="equal">
      <formula>"N/A"</formula>
    </cfRule>
  </conditionalFormatting>
  <conditionalFormatting sqref="K48">
    <cfRule type="cellIs" dxfId="312" priority="386" operator="equal">
      <formula>"N/A"</formula>
    </cfRule>
  </conditionalFormatting>
  <conditionalFormatting sqref="J48:O48">
    <cfRule type="cellIs" dxfId="311" priority="385" operator="equal">
      <formula>"N/A"</formula>
    </cfRule>
  </conditionalFormatting>
  <conditionalFormatting sqref="O48:P48">
    <cfRule type="cellIs" dxfId="310" priority="384" operator="equal">
      <formula>"N/A"</formula>
    </cfRule>
  </conditionalFormatting>
  <conditionalFormatting sqref="J48:O48">
    <cfRule type="cellIs" dxfId="309" priority="382" operator="equal">
      <formula>"N/A"</formula>
    </cfRule>
  </conditionalFormatting>
  <conditionalFormatting sqref="K48">
    <cfRule type="cellIs" dxfId="308" priority="383" operator="equal">
      <formula>"N/A"</formula>
    </cfRule>
  </conditionalFormatting>
  <conditionalFormatting sqref="K48">
    <cfRule type="cellIs" dxfId="307" priority="381" operator="equal">
      <formula>"N/A"</formula>
    </cfRule>
  </conditionalFormatting>
  <conditionalFormatting sqref="J48:O48">
    <cfRule type="cellIs" dxfId="306" priority="380" operator="equal">
      <formula>"N/A"</formula>
    </cfRule>
  </conditionalFormatting>
  <conditionalFormatting sqref="O48:P48">
    <cfRule type="cellIs" dxfId="305" priority="379" operator="equal">
      <formula>"N/A"</formula>
    </cfRule>
  </conditionalFormatting>
  <conditionalFormatting sqref="K48">
    <cfRule type="cellIs" dxfId="304" priority="378" operator="equal">
      <formula>"N/A"</formula>
    </cfRule>
  </conditionalFormatting>
  <conditionalFormatting sqref="J48:O48">
    <cfRule type="cellIs" dxfId="303" priority="377" operator="equal">
      <formula>"N/A"</formula>
    </cfRule>
  </conditionalFormatting>
  <conditionalFormatting sqref="K48">
    <cfRule type="cellIs" dxfId="302" priority="376" operator="equal">
      <formula>"N/A"</formula>
    </cfRule>
  </conditionalFormatting>
  <conditionalFormatting sqref="J48:O48">
    <cfRule type="cellIs" dxfId="301" priority="375" operator="equal">
      <formula>"N/A"</formula>
    </cfRule>
  </conditionalFormatting>
  <conditionalFormatting sqref="O48:P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L48:O48">
    <cfRule type="cellIs" dxfId="294" priority="368" operator="equal">
      <formula>"N/A"</formula>
    </cfRule>
  </conditionalFormatting>
  <conditionalFormatting sqref="J48:O48">
    <cfRule type="cellIs" dxfId="293" priority="367" operator="equal">
      <formula>"N/A"</formula>
    </cfRule>
  </conditionalFormatting>
  <conditionalFormatting sqref="L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J48:O48">
    <cfRule type="cellIs" dxfId="289" priority="363" operator="equal">
      <formula>"N/A"</formula>
    </cfRule>
  </conditionalFormatting>
  <conditionalFormatting sqref="L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O46">
    <cfRule type="cellIs" dxfId="284" priority="358" operator="equal">
      <formula>"N/A"</formula>
    </cfRule>
  </conditionalFormatting>
  <conditionalFormatting sqref="M46:N46">
    <cfRule type="cellIs" dxfId="283" priority="357" operator="equal">
      <formula>"N/A"</formula>
    </cfRule>
  </conditionalFormatting>
  <conditionalFormatting sqref="J46:K46">
    <cfRule type="cellIs" dxfId="282" priority="356" operator="equal">
      <formula>"N/A"</formula>
    </cfRule>
  </conditionalFormatting>
  <conditionalFormatting sqref="J46:K46">
    <cfRule type="cellIs" dxfId="281" priority="354" operator="equal">
      <formula>"N/A"</formula>
    </cfRule>
  </conditionalFormatting>
  <conditionalFormatting sqref="J46:N46">
    <cfRule type="cellIs" dxfId="280" priority="355" operator="equal">
      <formula>"N/A"</formula>
    </cfRule>
  </conditionalFormatting>
  <conditionalFormatting sqref="H19">
    <cfRule type="cellIs" dxfId="279" priority="353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21:I22">
    <cfRule type="cellIs" dxfId="277" priority="351" operator="equal">
      <formula>"N/A"</formula>
    </cfRule>
  </conditionalFormatting>
  <conditionalFormatting sqref="N21">
    <cfRule type="cellIs" dxfId="276" priority="350" operator="equal">
      <formula>"N/A"</formula>
    </cfRule>
  </conditionalFormatting>
  <conditionalFormatting sqref="O22:P22">
    <cfRule type="cellIs" dxfId="275" priority="349" operator="equal">
      <formula>"N/A"</formula>
    </cfRule>
  </conditionalFormatting>
  <conditionalFormatting sqref="O21:P21">
    <cfRule type="cellIs" dxfId="274" priority="348" operator="equal">
      <formula>"N/A"</formula>
    </cfRule>
  </conditionalFormatting>
  <conditionalFormatting sqref="J27:N27">
    <cfRule type="cellIs" dxfId="273" priority="345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40:L40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P5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J36:O36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P36">
    <cfRule type="cellIs" dxfId="216" priority="288" operator="equal">
      <formula>"N/A"</formula>
    </cfRule>
  </conditionalFormatting>
  <conditionalFormatting sqref="J18:M18">
    <cfRule type="cellIs" dxfId="215" priority="286" operator="equal">
      <formula>""</formula>
    </cfRule>
  </conditionalFormatting>
  <conditionalFormatting sqref="J20:P20">
    <cfRule type="cellIs" dxfId="214" priority="285" operator="equal">
      <formula>""</formula>
    </cfRule>
  </conditionalFormatting>
  <conditionalFormatting sqref="J49:O49">
    <cfRule type="cellIs" dxfId="213" priority="284" operator="equal">
      <formula>""</formula>
    </cfRule>
  </conditionalFormatting>
  <conditionalFormatting sqref="J25:O25">
    <cfRule type="cellIs" dxfId="212" priority="283" operator="equal">
      <formula>""</formula>
    </cfRule>
  </conditionalFormatting>
  <conditionalFormatting sqref="O30">
    <cfRule type="cellIs" dxfId="211" priority="280" operator="equal">
      <formula>"N/A"</formula>
    </cfRule>
  </conditionalFormatting>
  <conditionalFormatting sqref="K30:N30">
    <cfRule type="cellIs" dxfId="210" priority="281" operator="equal">
      <formula>"N/A"</formula>
    </cfRule>
  </conditionalFormatting>
  <conditionalFormatting sqref="K30:N30">
    <cfRule type="cellIs" dxfId="209" priority="279" operator="equal">
      <formula>"N/A"</formula>
    </cfRule>
  </conditionalFormatting>
  <conditionalFormatting sqref="K30:O30">
    <cfRule type="cellIs" dxfId="208" priority="278" operator="equal">
      <formula>"N/A"</formula>
    </cfRule>
  </conditionalFormatting>
  <conditionalFormatting sqref="J30">
    <cfRule type="cellIs" dxfId="207" priority="277" operator="equal">
      <formula>"N/A"</formula>
    </cfRule>
  </conditionalFormatting>
  <conditionalFormatting sqref="O30">
    <cfRule type="cellIs" dxfId="206" priority="276" operator="equal">
      <formula>"N/A"</formula>
    </cfRule>
  </conditionalFormatting>
  <conditionalFormatting sqref="J30">
    <cfRule type="cellIs" dxfId="205" priority="274" operator="equal">
      <formula>"N/A"</formula>
    </cfRule>
  </conditionalFormatting>
  <conditionalFormatting sqref="K30:O30">
    <cfRule type="cellIs" dxfId="204" priority="275" operator="equal">
      <formula>"N/A"</formula>
    </cfRule>
  </conditionalFormatting>
  <conditionalFormatting sqref="J30:O30">
    <cfRule type="cellIs" dxfId="203" priority="273" operator="equal">
      <formula>"N/A"</formula>
    </cfRule>
  </conditionalFormatting>
  <conditionalFormatting sqref="O30">
    <cfRule type="cellIs" dxfId="202" priority="272" operator="equal">
      <formula>"N/A"</formula>
    </cfRule>
  </conditionalFormatting>
  <conditionalFormatting sqref="J34:O34">
    <cfRule type="cellIs" dxfId="201" priority="271" operator="equal">
      <formula>""</formula>
    </cfRule>
  </conditionalFormatting>
  <conditionalFormatting sqref="J37:L37">
    <cfRule type="cellIs" dxfId="200" priority="270" operator="equal">
      <formula>"N/A"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59" operator="equal">
      <formula>"N/A"</formula>
    </cfRule>
  </conditionalFormatting>
  <conditionalFormatting sqref="J37:L37">
    <cfRule type="cellIs" dxfId="189" priority="260" operator="equal">
      <formula>"N/A"</formula>
    </cfRule>
  </conditionalFormatting>
  <conditionalFormatting sqref="J37:L37">
    <cfRule type="cellIs" dxfId="188" priority="258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M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N37">
    <cfRule type="cellIs" dxfId="140" priority="210" operator="equal">
      <formula>"N/A"</formula>
    </cfRule>
  </conditionalFormatting>
  <conditionalFormatting sqref="M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1" operator="equal">
      <formula>"N/A"</formula>
    </cfRule>
  </conditionalFormatting>
  <conditionalFormatting sqref="M37">
    <cfRule type="cellIs" dxfId="133" priority="204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N37">
    <cfRule type="cellIs" dxfId="130" priority="200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M37:N37">
    <cfRule type="cellIs" dxfId="128" priority="198" operator="equal">
      <formula>"N/A"</formula>
    </cfRule>
  </conditionalFormatting>
  <conditionalFormatting sqref="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4" operator="equal">
      <formula>"N/A"</formula>
    </cfRule>
  </conditionalFormatting>
  <conditionalFormatting sqref="N37">
    <cfRule type="cellIs" dxfId="124" priority="195" operator="equal">
      <formula>"N/A"</formula>
    </cfRule>
  </conditionalFormatting>
  <conditionalFormatting sqref="N37">
    <cfRule type="cellIs" dxfId="123" priority="193" operator="equal">
      <formula>"N/A"</formula>
    </cfRule>
  </conditionalFormatting>
  <conditionalFormatting sqref="M37:N37">
    <cfRule type="cellIs" dxfId="122" priority="192" operator="equal">
      <formula>"N/A"</formula>
    </cfRule>
  </conditionalFormatting>
  <conditionalFormatting sqref="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M37:N37">
    <cfRule type="cellIs" dxfId="118" priority="188" operator="equal">
      <formula>"N/A"</formula>
    </cfRule>
  </conditionalFormatting>
  <conditionalFormatting sqref="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M37:N37">
    <cfRule type="cellIs" dxfId="112" priority="182" operator="equal">
      <formula>"N/A"</formula>
    </cfRule>
  </conditionalFormatting>
  <conditionalFormatting sqref="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M37:N37">
    <cfRule type="cellIs" dxfId="108" priority="178" operator="equal">
      <formula>"N/A"</formula>
    </cfRule>
  </conditionalFormatting>
  <conditionalFormatting sqref="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M37: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J39:O39">
    <cfRule type="cellIs" dxfId="63" priority="133" operator="equal">
      <formula>""</formula>
    </cfRule>
  </conditionalFormatting>
  <conditionalFormatting sqref="J41:O41">
    <cfRule type="cellIs" dxfId="62" priority="132" operator="equal">
      <formula>""</formula>
    </cfRule>
  </conditionalFormatting>
  <conditionalFormatting sqref="J44:O44">
    <cfRule type="cellIs" dxfId="61" priority="131" operator="equal">
      <formula>""</formula>
    </cfRule>
  </conditionalFormatting>
  <conditionalFormatting sqref="P49">
    <cfRule type="cellIs" dxfId="60" priority="130" operator="equal">
      <formula>"N/A"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N26:P26">
    <cfRule type="cellIs" dxfId="50" priority="120" operator="equal">
      <formula>"N/A"</formula>
    </cfRule>
  </conditionalFormatting>
  <conditionalFormatting sqref="P23">
    <cfRule type="cellIs" dxfId="49" priority="119" operator="equal">
      <formula>"N/A"</formula>
    </cfRule>
  </conditionalFormatting>
  <conditionalFormatting sqref="J50:O50">
    <cfRule type="cellIs" dxfId="48" priority="118" operator="equal">
      <formula>""</formula>
    </cfRule>
  </conditionalFormatting>
  <conditionalFormatting sqref="J19:O19">
    <cfRule type="cellIs" dxfId="47" priority="117" operator="equal">
      <formula>""</formula>
    </cfRule>
  </conditionalFormatting>
  <conditionalFormatting sqref="P28">
    <cfRule type="cellIs" dxfId="46" priority="116" operator="equal">
      <formula>"N/A"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J28:O28">
    <cfRule type="cellIs" dxfId="37" priority="107" operator="equal">
      <formula>""</formula>
    </cfRule>
  </conditionalFormatting>
  <conditionalFormatting sqref="H37:I37">
    <cfRule type="cellIs" dxfId="36" priority="66" operator="equal">
      <formula>"N/A"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128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4" t="s">
        <v>108</v>
      </c>
      <c r="B3" s="355" t="s">
        <v>129</v>
      </c>
      <c r="C3" s="356" t="s">
        <v>130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704" t="s">
        <v>285</v>
      </c>
      <c r="C2" s="903"/>
      <c r="E2" s="490" t="s">
        <v>200</v>
      </c>
      <c r="F2" s="491"/>
      <c r="G2" s="491"/>
      <c r="H2" s="491"/>
      <c r="I2" s="491"/>
      <c r="J2" s="491"/>
      <c r="K2" s="491"/>
      <c r="L2" s="492"/>
      <c r="M2" s="212"/>
      <c r="N2" s="907" t="s">
        <v>201</v>
      </c>
      <c r="O2" s="908"/>
      <c r="P2" s="908"/>
      <c r="Q2" s="908"/>
      <c r="R2" s="909"/>
    </row>
    <row r="3" spans="2:18" ht="15" customHeight="1" thickBot="1" x14ac:dyDescent="0.35">
      <c r="B3" s="706"/>
      <c r="C3" s="904"/>
      <c r="E3" s="905"/>
      <c r="F3" s="703"/>
      <c r="G3" s="703"/>
      <c r="H3" s="703"/>
      <c r="I3" s="703"/>
      <c r="J3" s="703"/>
      <c r="K3" s="703"/>
      <c r="L3" s="906"/>
      <c r="M3" s="212"/>
      <c r="N3" s="910" t="s">
        <v>202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92</v>
      </c>
      <c r="C4" s="213">
        <f>'Flex Select Prime Pricer'!H3</f>
        <v>45236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899" t="s">
        <v>203</v>
      </c>
      <c r="O4" s="900"/>
      <c r="P4" s="900"/>
      <c r="Q4" s="901" t="s">
        <v>204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205</v>
      </c>
      <c r="G6" s="220" t="s">
        <v>206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640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24" t="s">
        <v>207</v>
      </c>
      <c r="O7" s="707"/>
      <c r="P7" s="707"/>
      <c r="Q7" s="707"/>
      <c r="R7" s="904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641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641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641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642"/>
      <c r="F11" s="225" t="s">
        <v>10</v>
      </c>
      <c r="G11" s="226">
        <v>-2.125</v>
      </c>
      <c r="H11" s="226">
        <v>-2.5</v>
      </c>
      <c r="I11" s="226">
        <v>-4.5</v>
      </c>
      <c r="J11" s="226">
        <v>-6.75</v>
      </c>
      <c r="K11" s="226">
        <v>-8.125</v>
      </c>
      <c r="L11" s="227"/>
      <c r="N11" s="888" t="s">
        <v>91</v>
      </c>
      <c r="O11" s="915"/>
      <c r="P11" s="889"/>
      <c r="Q11" s="888" t="s">
        <v>102</v>
      </c>
      <c r="R11" s="889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21" t="s">
        <v>13</v>
      </c>
      <c r="F12" s="890"/>
      <c r="G12" s="890"/>
      <c r="H12" s="890"/>
      <c r="I12" s="890"/>
      <c r="J12" s="890"/>
      <c r="K12" s="890"/>
      <c r="L12" s="922"/>
      <c r="N12" s="685" t="s">
        <v>208</v>
      </c>
      <c r="O12" s="686"/>
      <c r="P12" s="686"/>
      <c r="Q12" s="686"/>
      <c r="R12" s="923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205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85" t="s">
        <v>209</v>
      </c>
      <c r="O13" s="686"/>
      <c r="P13" s="686"/>
      <c r="Q13" s="686"/>
      <c r="R13" s="923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919" t="s">
        <v>210</v>
      </c>
      <c r="F14" s="920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919" t="s">
        <v>211</v>
      </c>
      <c r="F15" s="920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85" t="s">
        <v>103</v>
      </c>
      <c r="O15" s="686"/>
      <c r="P15" s="687"/>
      <c r="Q15" s="724">
        <v>-0.25</v>
      </c>
      <c r="R15" s="726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919" t="s">
        <v>212</v>
      </c>
      <c r="F16" s="920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85" t="s">
        <v>69</v>
      </c>
      <c r="O16" s="686"/>
      <c r="P16" s="687"/>
      <c r="Q16" s="724">
        <v>-0.375</v>
      </c>
      <c r="R16" s="726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919" t="s">
        <v>213</v>
      </c>
      <c r="F17" s="920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85" t="s">
        <v>73</v>
      </c>
      <c r="O17" s="686"/>
      <c r="P17" s="687"/>
      <c r="Q17" s="724">
        <v>-0.25</v>
      </c>
      <c r="R17" s="726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919" t="s">
        <v>214</v>
      </c>
      <c r="F18" s="920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712" t="s">
        <v>74</v>
      </c>
      <c r="O18" s="713"/>
      <c r="P18" s="713"/>
      <c r="Q18" s="713"/>
      <c r="R18" s="714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919" t="s">
        <v>215</v>
      </c>
      <c r="F19" s="920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930" t="s">
        <v>216</v>
      </c>
      <c r="O19" s="931"/>
      <c r="P19" s="931"/>
      <c r="Q19" s="931"/>
      <c r="R19" s="932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919" t="s">
        <v>217</v>
      </c>
      <c r="F20" s="920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33" t="s">
        <v>286</v>
      </c>
      <c r="O20" s="934"/>
      <c r="P20" s="934"/>
      <c r="Q20" s="934"/>
      <c r="R20" s="935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919" t="s">
        <v>218</v>
      </c>
      <c r="F21" s="920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919" t="s">
        <v>219</v>
      </c>
      <c r="F22" s="920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930" t="s">
        <v>220</v>
      </c>
      <c r="O22" s="931"/>
      <c r="P22" s="931"/>
      <c r="Q22" s="931"/>
      <c r="R22" s="932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919" t="s">
        <v>221</v>
      </c>
      <c r="F23" s="920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33" t="s">
        <v>287</v>
      </c>
      <c r="O23" s="934"/>
      <c r="P23" s="934"/>
      <c r="Q23" s="934"/>
      <c r="R23" s="935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919" t="s">
        <v>222</v>
      </c>
      <c r="F24" s="920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36" t="s">
        <v>223</v>
      </c>
      <c r="O24" s="937"/>
      <c r="P24" s="937"/>
      <c r="Q24" s="937"/>
      <c r="R24" s="938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919" t="s">
        <v>224</v>
      </c>
      <c r="F25" s="920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59" t="s">
        <v>316</v>
      </c>
      <c r="O26" s="660"/>
      <c r="P26" s="660"/>
      <c r="Q26" s="660"/>
      <c r="R26" s="661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930" t="s">
        <v>225</v>
      </c>
      <c r="O27" s="931"/>
      <c r="P27" s="931"/>
      <c r="Q27" s="931"/>
      <c r="R27" s="932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59" t="s">
        <v>305</v>
      </c>
      <c r="O28" s="660"/>
      <c r="P28" s="660"/>
      <c r="Q28" s="660"/>
      <c r="R28" s="661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930" t="s">
        <v>226</v>
      </c>
      <c r="O29" s="931"/>
      <c r="P29" s="931"/>
      <c r="Q29" s="931"/>
      <c r="R29" s="932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659" t="s">
        <v>227</v>
      </c>
      <c r="O30" s="660"/>
      <c r="P30" s="660"/>
      <c r="Q30" s="660"/>
      <c r="R30" s="661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930" t="s">
        <v>228</v>
      </c>
      <c r="O31" s="931"/>
      <c r="P31" s="931"/>
      <c r="Q31" s="931"/>
      <c r="R31" s="932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59" t="s">
        <v>229</v>
      </c>
      <c r="O32" s="660"/>
      <c r="P32" s="660"/>
      <c r="Q32" s="660"/>
      <c r="R32" s="661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59" t="s">
        <v>230</v>
      </c>
      <c r="O33" s="660"/>
      <c r="P33" s="660"/>
      <c r="Q33" s="660"/>
      <c r="R33" s="661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659" t="s">
        <v>231</v>
      </c>
      <c r="O34" s="660"/>
      <c r="P34" s="660"/>
      <c r="Q34" s="660"/>
      <c r="R34" s="661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9" t="s">
        <v>232</v>
      </c>
      <c r="O35" s="660"/>
      <c r="P35" s="660"/>
      <c r="Q35" s="660"/>
      <c r="R35" s="661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9" t="s">
        <v>233</v>
      </c>
      <c r="O36" s="660"/>
      <c r="P36" s="660"/>
      <c r="Q36" s="660"/>
      <c r="R36" s="661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939" t="s">
        <v>119</v>
      </c>
      <c r="F37" s="939"/>
      <c r="G37" s="939"/>
      <c r="H37" s="939"/>
      <c r="I37" s="939"/>
      <c r="J37" s="939"/>
      <c r="K37" s="939"/>
      <c r="L37" s="939"/>
      <c r="N37" s="659" t="s">
        <v>234</v>
      </c>
      <c r="O37" s="660"/>
      <c r="P37" s="660"/>
      <c r="Q37" s="660"/>
      <c r="R37" s="661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235</v>
      </c>
      <c r="O38" s="941"/>
      <c r="P38" s="941"/>
      <c r="Q38" s="941"/>
      <c r="R38" s="942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939" t="s">
        <v>236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939" t="s">
        <v>237</v>
      </c>
      <c r="F40" s="939"/>
      <c r="G40" s="939"/>
      <c r="H40" s="939"/>
      <c r="I40" s="939"/>
      <c r="J40" s="939"/>
      <c r="K40" s="939"/>
      <c r="L40" s="939"/>
      <c r="N40" s="659" t="s">
        <v>87</v>
      </c>
      <c r="O40" s="660"/>
      <c r="P40" s="660"/>
      <c r="Q40" s="660"/>
      <c r="R40" s="661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9" t="s">
        <v>88</v>
      </c>
      <c r="O41" s="660"/>
      <c r="P41" s="660"/>
      <c r="Q41" s="660"/>
      <c r="R41" s="661"/>
    </row>
    <row r="42" spans="2:18" ht="19.5" thickBot="1" x14ac:dyDescent="0.35">
      <c r="B42" s="232" t="s">
        <v>238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59" t="s">
        <v>77</v>
      </c>
      <c r="O42" s="660"/>
      <c r="P42" s="660"/>
      <c r="Q42" s="660"/>
      <c r="R42" s="661"/>
    </row>
    <row r="43" spans="2:18" ht="20.45" customHeight="1" thickBot="1" x14ac:dyDescent="0.35">
      <c r="B43" s="232" t="s">
        <v>31</v>
      </c>
      <c r="C43" s="234">
        <v>101</v>
      </c>
      <c r="D43" s="943" t="s">
        <v>239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89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240</v>
      </c>
      <c r="B1" s="239" t="s">
        <v>264</v>
      </c>
      <c r="C1" s="260"/>
      <c r="D1" s="490" t="s">
        <v>200</v>
      </c>
      <c r="E1" s="491"/>
      <c r="F1" s="491"/>
      <c r="G1" s="491"/>
      <c r="H1" s="491"/>
      <c r="I1" s="491"/>
      <c r="J1" s="491"/>
      <c r="K1" s="492"/>
    </row>
    <row r="2" spans="1:11" ht="15" customHeight="1" thickBot="1" x14ac:dyDescent="0.3">
      <c r="A2" s="239" t="s">
        <v>241</v>
      </c>
      <c r="B2" s="240" t="s">
        <v>268</v>
      </c>
      <c r="C2" s="241"/>
      <c r="D2" s="905"/>
      <c r="E2" s="703"/>
      <c r="F2" s="703"/>
      <c r="G2" s="703"/>
      <c r="H2" s="703"/>
      <c r="I2" s="703"/>
      <c r="J2" s="703"/>
      <c r="K2" s="906"/>
    </row>
    <row r="3" spans="1:11" x14ac:dyDescent="0.25">
      <c r="E3" s="242" t="s">
        <v>242</v>
      </c>
      <c r="F3" s="242" t="s">
        <v>243</v>
      </c>
      <c r="G3" s="242" t="s">
        <v>244</v>
      </c>
      <c r="H3" s="242" t="s">
        <v>245</v>
      </c>
      <c r="I3" s="242" t="s">
        <v>246</v>
      </c>
      <c r="J3" s="242" t="s">
        <v>247</v>
      </c>
      <c r="K3" s="242" t="s">
        <v>248</v>
      </c>
    </row>
    <row r="4" spans="1:11" x14ac:dyDescent="0.25">
      <c r="A4" s="259" t="s">
        <v>249</v>
      </c>
      <c r="B4" s="243" t="s">
        <v>250</v>
      </c>
      <c r="C4" s="259" t="s">
        <v>251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252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253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254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255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256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257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258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259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260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261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262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263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2023-11-06T15:05:24Z</cp:lastPrinted>
  <dcterms:created xsi:type="dcterms:W3CDTF">2022-12-23T19:49:11Z</dcterms:created>
  <dcterms:modified xsi:type="dcterms:W3CDTF">2023-11-06T15:06:26Z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