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6377C7C9-F193-464C-BA48-966777582D2A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D30" i="7"/>
  <c r="E30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E6" i="7"/>
  <c r="D6" i="7"/>
  <c r="C6" i="7"/>
  <c r="C8" i="3" l="1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8" i="8"/>
  <c r="C8" i="9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<sst xmlns="http://schemas.openxmlformats.org/spreadsheetml/2006/main" count="786" uniqueCount="343">
  <si>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</si>
  <si>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</si>
  <si>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</si>
  <si>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</si>
  <si>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</si>
  <si>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</si>
  <si>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</si>
  <si>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</si>
  <si>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</si>
  <si>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</si>
  <si>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</si>
  <si>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</si>
  <si>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</si>
  <si>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</si>
  <si>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</si>
  <si>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</si>
  <si>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</si>
  <si>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</si>
  <si>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</si>
  <si>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</si>
  <si>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</si>
  <si>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</si>
  <si>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</si>
  <si>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</si>
  <si>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</si>
  <si>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</si>
  <si>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</si>
  <si>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</si>
  <si>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</si>
  <si>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</si>
  <si>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</si>
  <si>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</si>
  <si>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</si>
  <si>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</si>
  <si>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</si>
  <si>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</si>
  <si>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</si>
  <si>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</si>
  <si>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</si>
  <si>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</si>
  <si>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</si>
  <si>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</si>
  <si>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</si>
  <si>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</si>
  <si>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</si>
  <si>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</si>
  <si>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</si>
  <si>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</si>
  <si>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</si>
  <si>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</si>
  <si>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</si>
  <si>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</si>
  <si>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</si>
  <si>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</si>
  <si>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</si>
  <si>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</si>
  <si>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</si>
  <si>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</si>
  <si>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</si>
  <si>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</si>
  <si>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</si>
  <si>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</si>
  <si>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</si>
  <si>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</si>
  <si>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</si>
  <si>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</si>
  <si>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</si>
  <si>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</si>
  <si>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</si>
  <si>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</si>
  <si>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</si>
  <si>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</si>
  <si>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</si>
  <si>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</si>
  <si>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</si>
  <si>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</si>
  <si>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</si>
  <si>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</si>
  <si>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</si>
  <si>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</si>
  <si>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</si>
  <si>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</si>
  <si>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</si>
  <si>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</si>
  <si>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</si>
  <si>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</si>
  <si>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</si>
  <si>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</si>
  <si>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</si>
  <si>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</si>
  <si>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</si>
  <si>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</si>
  <si>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</si>
  <si>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</si>
  <si>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</si>
  <si>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</si>
  <si>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</si>
  <si>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</si>
  <si>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</si>
  <si>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</si>
  <si>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</si>
  <si>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</si>
  <si>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</si>
  <si>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</si>
  <si>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</si>
  <si>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</si>
  <si>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</si>
  <si>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</si>
  <si>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</si>
  <si>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</si>
  <si>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</si>
  <si>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</si>
  <si>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</si>
  <si>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</si>
  <si>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</si>
  <si>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</si>
  <si>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</si>
  <si>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</si>
  <si>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</si>
  <si>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</si>
  <si>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</si>
  <si>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</si>
  <si>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</si>
  <si>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</si>
  <si>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</si>
  <si>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</si>
  <si>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</si>
  <si>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</si>
  <si>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</si>
  <si>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</si>
  <si>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</si>
  <si>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</si>
  <si>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</si>
  <si>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</si>
  <si>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</si>
  <si>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</si>
  <si>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</si>
  <si>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</si>
  <si>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</si>
  <si>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</si>
  <si>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</si>
  <si>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</si>
  <si>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</si>
  <si>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</si>
  <si>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</si>
  <si>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</si>
  <si>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</si>
  <si>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</si>
  <si>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</si>
  <si>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</si>
  <si>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</si>
  <si>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</si>
  <si>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</si>
  <si>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</si>
  <si>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</si>
  <si>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</si>
  <si>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</si>
  <si>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</si>
  <si>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</si>
  <si>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</si>
  <si>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</si>
  <si>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</si>
  <si>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</si>
  <si>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</si>
  <si>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</si>
  <si>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</si>
  <si>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</si>
  <si>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</si>
  <si>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</si>
  <si>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</si>
  <si>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</si>
  <si>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</si>
  <si>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</si>
  <si>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</si>
  <si>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</si>
  <si>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</si>
  <si>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</si>
  <si>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</si>
  <si>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</si>
  <si>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</si>
  <si>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</si>
  <si>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</si>
  <si>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</si>
  <si>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</si>
  <si>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</si>
  <si>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</si>
  <si>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</si>
  <si>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</si>
  <si>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</si>
  <si>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</si>
  <si>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</si>
  <si>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</si>
  <si>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</si>
  <si>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</si>
  <si>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</si>
  <si>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</si>
  <si>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</si>
  <si>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</si>
  <si>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</si>
  <si>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</si>
  <si>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</si>
  <si>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</si>
  <si>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</si>
  <si>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</si>
  <si>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</si>
  <si>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</si>
  <si>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</si>
  <si>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</si>
  <si>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</si>
  <si>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</si>
  <si>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</si>
  <si>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</si>
  <si>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</si>
  <si>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</si>
  <si>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</si>
  <si>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</si>
  <si>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</si>
  <si>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</si>
  <si>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</si>
  <si>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</si>
  <si>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</si>
  <si>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</si>
  <si>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</si>
  <si>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</si>
  <si>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</si>
  <si>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</si>
  <si>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</si>
  <si>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</si>
  <si>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</si>
  <si>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</si>
  <si>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</si>
  <si>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</si>
  <si>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</si>
  <si>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</si>
  <si>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</si>
  <si>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</si>
  <si>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</si>
  <si>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</si>
  <si>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</si>
  <si>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</si>
  <si>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</si>
  <si>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</si>
  <si>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</si>
  <si>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</si>
  <si>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</si>
  <si>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</si>
  <si>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</si>
  <si>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</si>
  <si>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</si>
  <si>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</si>
  <si>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</si>
  <si>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</si>
  <si>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</si>
  <si>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</si>
  <si>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</si>
  <si>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</si>
  <si>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</si>
  <si>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</si>
  <si>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</si>
  <si>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</si>
  <si>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</si>
  <si>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</si>
  <si>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</si>
  <si>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</si>
  <si>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</si>
  <si>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</si>
  <si>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</si>
  <si>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</si>
  <si>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</si>
  <si>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</si>
  <si>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</si>
  <si>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</si>
  <si>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</si>
  <si>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</si>
  <si>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</si>
  <si>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</si>
  <si>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</si>
  <si>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</si>
  <si>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</si>
  <si>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</si>
  <si>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</si>
  <si>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</si>
  <si>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</si>
  <si>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</si>
  <si>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</si>
  <si>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</si>
  <si>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</si>
  <si>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</si>
  <si>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</si>
  <si>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</si>
  <si>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</si>
  <si>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</si>
  <si>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</si>
  <si>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</si>
  <si>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</si>
  <si>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</si>
  <si>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</si>
  <si>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</si>
  <si>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</si>
  <si>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</si>
  <si>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</si>
  <si>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</si>
  <si>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</si>
  <si>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</si>
  <si>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</si>
  <si>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</si>
  <si>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</si>
  <si>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</si>
  <si>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</si>
  <si>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</si>
  <si>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</si>
  <si>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</si>
  <si>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</si>
  <si>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All States except HI</t>
  </si>
  <si>
    <t>Maximum Rate 11.874</t>
  </si>
  <si>
    <t xml:space="preserve">2:1 Buydown (30 YR Fixed Only, Purchase, Min 680, Max 80%, Max 50% DTI) 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</si>
  <si>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</si>
  <si>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</si>
  <si>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</si>
  <si>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</si>
  <si>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</si>
  <si>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</si>
  <si>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</si>
  <si>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</si>
  <si>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</si>
  <si>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</si>
  <si>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</si>
  <si>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</si>
  <si>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</si>
  <si>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</si>
  <si>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</si>
  <si>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</si>
  <si>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</si>
  <si>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</si>
  <si>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</si>
  <si>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</si>
  <si>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</si>
  <si>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</si>
  <si>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</si>
  <si>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Min rate after adjustments is 7.499</t>
  </si>
  <si>
    <t>Buydown floor = 7.375</t>
  </si>
  <si>
    <t>Min rate after adjustments is 7.375</t>
  </si>
  <si>
    <t>11/17/2023C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</si>
</sst>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6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8" fontId="82" fillId="13" borderId="50" xfId="0" applyNumberFormat="1" applyFont="1" applyFill="1" applyBorder="1" applyAlignment="1">
      <alignment horizontal="center" vertical="center"/>
    </xf>
    <xf numFmtId="168" fontId="82" fillId="13" borderId="51" xfId="0" applyNumberFormat="1" applyFont="1" applyFill="1" applyBorder="1" applyAlignment="1">
      <alignment horizontal="center" vertical="center"/>
    </xf>
    <xf numFmtId="168" fontId="82" fillId="13" borderId="86" xfId="0" applyNumberFormat="1" applyFont="1" applyFill="1" applyBorder="1" applyAlignment="1">
      <alignment horizontal="center" vertical="center"/>
    </xf>
    <xf numFmtId="164" fontId="6" fillId="13" borderId="45" xfId="0" applyNumberFormat="1" applyFont="1" applyFill="1" applyBorder="1" applyAlignment="1">
      <alignment horizontal="center"/>
    </xf>
    <xf numFmtId="164" fontId="6" fillId="13" borderId="42" xfId="0" applyNumberFormat="1" applyFont="1" applyFill="1" applyBorder="1" applyAlignment="1">
      <alignment horizontal="center"/>
    </xf>
    <xf numFmtId="164" fontId="6" fillId="13" borderId="49" xfId="0" applyNumberFormat="1" applyFont="1" applyFill="1" applyBorder="1" applyAlignment="1">
      <alignment horizontal="center"/>
    </xf>
    <xf numFmtId="164" fontId="6" fillId="13" borderId="44" xfId="5" applyNumberFormat="1" applyFont="1" applyFill="1" applyBorder="1" applyAlignment="1">
      <alignment horizontal="center"/>
    </xf>
    <xf numFmtId="164" fontId="6" fillId="13" borderId="12" xfId="0" applyNumberFormat="1" applyFont="1" applyFill="1" applyBorder="1" applyAlignment="1">
      <alignment horizontal="center"/>
    </xf>
    <xf numFmtId="164" fontId="6" fillId="13" borderId="11" xfId="0" applyNumberFormat="1" applyFont="1" applyFill="1" applyBorder="1" applyAlignment="1">
      <alignment horizontal="center" vertical="center"/>
    </xf>
    <xf numFmtId="164" fontId="50" fillId="13" borderId="11" xfId="0" applyNumberFormat="1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13" borderId="17" xfId="0" applyFont="1" applyFill="1" applyBorder="1" applyAlignment="1">
      <alignment horizontal="center" vertical="center" wrapText="1"/>
    </xf>
    <xf numFmtId="0" fontId="54" fillId="13" borderId="20" xfId="0" applyFont="1" applyFill="1" applyBorder="1" applyAlignment="1">
      <alignment horizontal="center" vertical="center" wrapText="1"/>
    </xf>
    <xf numFmtId="0" fontId="54" fillId="13" borderId="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13" borderId="17" xfId="0" applyFont="1" applyFill="1" applyBorder="1" applyAlignment="1">
      <alignment horizontal="center" vertical="top" wrapText="1"/>
    </xf>
    <xf numFmtId="0" fontId="54" fillId="13" borderId="20" xfId="0" applyFont="1" applyFill="1" applyBorder="1" applyAlignment="1">
      <alignment horizontal="center" vertical="top" wrapText="1"/>
    </xf>
    <xf numFmtId="0" fontId="54" fillId="13" borderId="5" xfId="0" applyFont="1" applyFill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top" wrapText="1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85" fillId="0" borderId="45" xfId="0" applyFont="1" applyBorder="1" applyAlignment="1">
      <alignment horizont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8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94" t="s">
        <v>284</v>
      </c>
      <c r="C3" s="495"/>
      <c r="D3" s="495"/>
      <c r="E3" s="496"/>
      <c r="F3" s="204"/>
      <c r="G3" s="497" t="s">
        <v>105</v>
      </c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9"/>
      <c r="S3" s="204"/>
      <c r="T3" s="503" t="s">
        <v>106</v>
      </c>
      <c r="U3" s="504"/>
      <c r="V3" s="504"/>
      <c r="W3" s="504"/>
      <c r="X3" s="505"/>
    </row>
    <row r="4" spans="2:24" ht="15.75" thickBot="1" x14ac:dyDescent="0.3">
      <c r="B4" s="58" t="s">
        <v>91</v>
      </c>
      <c r="C4" s="49"/>
      <c r="D4" s="49"/>
      <c r="E4" s="59" t="str">
        <f>'Flex Select Prime Pricer'!H3</f>
        <v>11/17/2023C</v>
      </c>
      <c r="F4" s="207"/>
      <c r="G4" s="500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2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107</v>
      </c>
      <c r="C5" s="93" t="s">
        <v>335</v>
      </c>
      <c r="D5" s="94" t="s">
        <v>336</v>
      </c>
      <c r="E5" s="94" t="s">
        <v>190</v>
      </c>
      <c r="F5" s="207"/>
      <c r="G5" s="506" t="s">
        <v>126</v>
      </c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8"/>
      <c r="S5" s="207"/>
      <c r="T5" s="509" t="s">
        <v>64</v>
      </c>
      <c r="U5" s="510"/>
      <c r="V5" s="511"/>
      <c r="W5" s="512">
        <v>102</v>
      </c>
      <c r="X5" s="513"/>
    </row>
    <row r="6" spans="2:24" ht="15.75" thickBot="1" x14ac:dyDescent="0.3">
      <c r="B6" s="403">
        <f>'Flex Supreme Pricer'!A17</f>
        <v>7.375</v>
      </c>
      <c r="C6" s="404">
        <f>'Flex Supreme Pricer'!C17</f>
        <v>99.5</v>
      </c>
      <c r="D6" s="404">
        <f>'Flex Supreme Pricer'!D17</f>
        <v>99.375</v>
      </c>
      <c r="E6" s="404">
        <f>'Flex Supreme Pricer'!E17</f>
        <v>99.25</v>
      </c>
      <c r="F6" s="405"/>
      <c r="G6" s="201" t="s">
        <v>108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5"/>
      <c r="T6" s="485" t="s">
        <v>65</v>
      </c>
      <c r="U6" s="486"/>
      <c r="V6" s="486"/>
      <c r="W6" s="486"/>
      <c r="X6" s="487"/>
    </row>
    <row r="7" spans="2:24" s="50" customFormat="1" ht="15.75" thickBot="1" x14ac:dyDescent="0.25">
      <c r="B7" s="403">
        <f>B6+0.125</f>
        <v>7.5</v>
      </c>
      <c r="C7" s="404">
        <f>'Flex Supreme Pricer'!C18</f>
        <v>99.875</v>
      </c>
      <c r="D7" s="404">
        <f>'Flex Supreme Pricer'!D18</f>
        <v>99.75</v>
      </c>
      <c r="E7" s="404">
        <f>'Flex Supreme Pricer'!E18</f>
        <v>99.625</v>
      </c>
      <c r="F7" s="406"/>
      <c r="G7" s="488" t="s">
        <v>109</v>
      </c>
      <c r="H7" s="489"/>
      <c r="I7" s="490"/>
      <c r="J7" s="60" t="s">
        <v>110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6"/>
      <c r="T7" s="491" t="s">
        <v>340</v>
      </c>
      <c r="U7" s="492"/>
      <c r="V7" s="492"/>
      <c r="W7" s="492"/>
      <c r="X7" s="493"/>
    </row>
    <row r="8" spans="2:24" ht="15.75" thickBot="1" x14ac:dyDescent="0.3">
      <c r="B8" s="403">
        <f t="shared" ref="B8:B30" si="0">B7+0.125</f>
        <v>7.625</v>
      </c>
      <c r="C8" s="404">
        <f>'Flex Supreme Pricer'!C19</f>
        <v>100.25</v>
      </c>
      <c r="D8" s="404">
        <f>'Flex Supreme Pricer'!D19</f>
        <v>100.125</v>
      </c>
      <c r="E8" s="404">
        <f>'Flex Supreme Pricer'!E19</f>
        <v>100</v>
      </c>
      <c r="F8" s="405"/>
      <c r="G8" s="514" t="s">
        <v>188</v>
      </c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6"/>
      <c r="S8" s="405"/>
      <c r="T8" s="517" t="s">
        <v>341</v>
      </c>
      <c r="U8" s="518"/>
      <c r="V8" s="518"/>
      <c r="W8" s="518"/>
      <c r="X8" s="519"/>
    </row>
    <row r="9" spans="2:24" ht="15.75" thickBot="1" x14ac:dyDescent="0.3">
      <c r="B9" s="403">
        <f t="shared" si="0"/>
        <v>7.75</v>
      </c>
      <c r="C9" s="404">
        <f>'Flex Supreme Pricer'!C20</f>
        <v>100.625</v>
      </c>
      <c r="D9" s="404">
        <f>'Flex Supreme Pricer'!D20</f>
        <v>100.5</v>
      </c>
      <c r="E9" s="404">
        <f>'Flex Supreme Pricer'!E20</f>
        <v>100.375</v>
      </c>
      <c r="F9" s="405"/>
      <c r="G9" s="520" t="s">
        <v>111</v>
      </c>
      <c r="H9" s="521"/>
      <c r="I9" s="522"/>
      <c r="J9" s="475">
        <v>1.125</v>
      </c>
      <c r="K9" s="476">
        <v>1.125</v>
      </c>
      <c r="L9" s="476">
        <v>1.125</v>
      </c>
      <c r="M9" s="476">
        <v>1</v>
      </c>
      <c r="N9" s="476">
        <v>0.75</v>
      </c>
      <c r="O9" s="476">
        <v>0</v>
      </c>
      <c r="P9" s="477">
        <v>-0.375</v>
      </c>
      <c r="Q9" s="410" t="s">
        <v>12</v>
      </c>
      <c r="R9" s="411" t="s">
        <v>12</v>
      </c>
      <c r="S9" s="405"/>
      <c r="T9" s="523" t="s">
        <v>94</v>
      </c>
      <c r="U9" s="524"/>
      <c r="V9" s="524"/>
      <c r="W9" s="524"/>
      <c r="X9" s="525"/>
    </row>
    <row r="10" spans="2:24" ht="15.75" thickBot="1" x14ac:dyDescent="0.3">
      <c r="B10" s="403">
        <f t="shared" si="0"/>
        <v>7.875</v>
      </c>
      <c r="C10" s="404">
        <f>'Flex Supreme Pricer'!C21</f>
        <v>101</v>
      </c>
      <c r="D10" s="404">
        <f>'Flex Supreme Pricer'!D21</f>
        <v>100.875</v>
      </c>
      <c r="E10" s="404">
        <f>'Flex Supreme Pricer'!E21</f>
        <v>100.75</v>
      </c>
      <c r="F10" s="405"/>
      <c r="G10" s="526" t="s">
        <v>112</v>
      </c>
      <c r="H10" s="527"/>
      <c r="I10" s="528"/>
      <c r="J10" s="475">
        <v>1.125</v>
      </c>
      <c r="K10" s="476">
        <v>1.125</v>
      </c>
      <c r="L10" s="476">
        <v>1.125</v>
      </c>
      <c r="M10" s="476">
        <v>1</v>
      </c>
      <c r="N10" s="476">
        <v>0.75</v>
      </c>
      <c r="O10" s="476">
        <v>0</v>
      </c>
      <c r="P10" s="477">
        <v>-0.375</v>
      </c>
      <c r="Q10" s="412" t="s">
        <v>12</v>
      </c>
      <c r="R10" s="413" t="s">
        <v>12</v>
      </c>
      <c r="S10" s="405"/>
      <c r="T10" s="523" t="s">
        <v>316</v>
      </c>
      <c r="U10" s="524"/>
      <c r="V10" s="524"/>
      <c r="W10" s="524"/>
      <c r="X10" s="525"/>
    </row>
    <row r="11" spans="2:24" ht="15.75" thickBot="1" x14ac:dyDescent="0.3">
      <c r="B11" s="403">
        <f t="shared" si="0"/>
        <v>8</v>
      </c>
      <c r="C11" s="404">
        <f>'Flex Supreme Pricer'!C22</f>
        <v>101.375</v>
      </c>
      <c r="D11" s="404">
        <f>'Flex Supreme Pricer'!D22</f>
        <v>101.25</v>
      </c>
      <c r="E11" s="404">
        <f>'Flex Supreme Pricer'!E22</f>
        <v>101.125</v>
      </c>
      <c r="F11" s="405"/>
      <c r="G11" s="526" t="s">
        <v>7</v>
      </c>
      <c r="H11" s="527"/>
      <c r="I11" s="528"/>
      <c r="J11" s="475">
        <v>1</v>
      </c>
      <c r="K11" s="476">
        <v>1</v>
      </c>
      <c r="L11" s="476">
        <v>0.875</v>
      </c>
      <c r="M11" s="476">
        <v>0.75</v>
      </c>
      <c r="N11" s="476">
        <v>0.125</v>
      </c>
      <c r="O11" s="476">
        <v>-0.375</v>
      </c>
      <c r="P11" s="477">
        <v>-0.625</v>
      </c>
      <c r="Q11" s="410" t="s">
        <v>12</v>
      </c>
      <c r="R11" s="411" t="s">
        <v>12</v>
      </c>
      <c r="S11" s="405"/>
      <c r="T11" s="503" t="s">
        <v>67</v>
      </c>
      <c r="U11" s="504"/>
      <c r="V11" s="504"/>
      <c r="W11" s="504"/>
      <c r="X11" s="505"/>
    </row>
    <row r="12" spans="2:24" ht="15.75" thickBot="1" x14ac:dyDescent="0.3">
      <c r="B12" s="403">
        <f t="shared" si="0"/>
        <v>8.125</v>
      </c>
      <c r="C12" s="404">
        <f>'Flex Supreme Pricer'!C23</f>
        <v>101.75</v>
      </c>
      <c r="D12" s="404">
        <f>'Flex Supreme Pricer'!D23</f>
        <v>101.625</v>
      </c>
      <c r="E12" s="404">
        <f>'Flex Supreme Pricer'!E23</f>
        <v>101.5</v>
      </c>
      <c r="F12" s="405"/>
      <c r="G12" s="526" t="s">
        <v>8</v>
      </c>
      <c r="H12" s="527"/>
      <c r="I12" s="528"/>
      <c r="J12" s="475">
        <v>0.25</v>
      </c>
      <c r="K12" s="476">
        <v>0.25</v>
      </c>
      <c r="L12" s="476">
        <v>0.25</v>
      </c>
      <c r="M12" s="476">
        <v>0.25</v>
      </c>
      <c r="N12" s="476">
        <v>0</v>
      </c>
      <c r="O12" s="476">
        <v>-0.75</v>
      </c>
      <c r="P12" s="477">
        <v>-1.5</v>
      </c>
      <c r="Q12" s="412" t="s">
        <v>12</v>
      </c>
      <c r="R12" s="413" t="s">
        <v>12</v>
      </c>
      <c r="S12" s="405"/>
      <c r="T12" s="532" t="s">
        <v>68</v>
      </c>
      <c r="U12" s="533"/>
      <c r="V12" s="533"/>
      <c r="W12" s="533"/>
      <c r="X12" s="534"/>
    </row>
    <row r="13" spans="2:24" ht="15.75" thickBot="1" x14ac:dyDescent="0.3">
      <c r="B13" s="403">
        <f t="shared" si="0"/>
        <v>8.25</v>
      </c>
      <c r="C13" s="404">
        <f>'Flex Supreme Pricer'!C24</f>
        <v>102.125</v>
      </c>
      <c r="D13" s="404">
        <f>'Flex Supreme Pricer'!D24</f>
        <v>102</v>
      </c>
      <c r="E13" s="404">
        <f>'Flex Supreme Pricer'!E24</f>
        <v>101.875</v>
      </c>
      <c r="F13" s="405"/>
      <c r="G13" s="526" t="s">
        <v>9</v>
      </c>
      <c r="H13" s="527"/>
      <c r="I13" s="528"/>
      <c r="J13" s="475">
        <v>0</v>
      </c>
      <c r="K13" s="476">
        <v>0</v>
      </c>
      <c r="L13" s="476">
        <v>0</v>
      </c>
      <c r="M13" s="476">
        <v>-0.125</v>
      </c>
      <c r="N13" s="476">
        <v>-0.75</v>
      </c>
      <c r="O13" s="477">
        <v>-1.5</v>
      </c>
      <c r="P13" s="477">
        <v>-2.75</v>
      </c>
      <c r="Q13" s="410" t="s">
        <v>12</v>
      </c>
      <c r="R13" s="411" t="s">
        <v>12</v>
      </c>
      <c r="S13" s="405"/>
      <c r="T13" s="523" t="s">
        <v>69</v>
      </c>
      <c r="U13" s="524"/>
      <c r="V13" s="529"/>
      <c r="W13" s="530">
        <v>0.125</v>
      </c>
      <c r="X13" s="531"/>
    </row>
    <row r="14" spans="2:24" ht="15.75" thickBot="1" x14ac:dyDescent="0.3">
      <c r="B14" s="403">
        <f t="shared" si="0"/>
        <v>8.375</v>
      </c>
      <c r="C14" s="404">
        <f>'Flex Supreme Pricer'!C25</f>
        <v>102.5</v>
      </c>
      <c r="D14" s="404">
        <f>'Flex Supreme Pricer'!D25</f>
        <v>102.375</v>
      </c>
      <c r="E14" s="404">
        <f>'Flex Supreme Pricer'!E25</f>
        <v>102.25</v>
      </c>
      <c r="F14" s="405"/>
      <c r="G14" s="541" t="s">
        <v>10</v>
      </c>
      <c r="H14" s="542"/>
      <c r="I14" s="543"/>
      <c r="J14" s="407">
        <v>-1</v>
      </c>
      <c r="K14" s="408">
        <v>-1</v>
      </c>
      <c r="L14" s="408">
        <v>-1</v>
      </c>
      <c r="M14" s="408">
        <v>-1.125</v>
      </c>
      <c r="N14" s="408">
        <v>-2</v>
      </c>
      <c r="O14" s="409">
        <v>-3.375</v>
      </c>
      <c r="P14" s="414" t="s">
        <v>12</v>
      </c>
      <c r="Q14" s="415" t="s">
        <v>12</v>
      </c>
      <c r="R14" s="416" t="s">
        <v>12</v>
      </c>
      <c r="S14" s="405"/>
      <c r="T14" s="523" t="s">
        <v>70</v>
      </c>
      <c r="U14" s="524"/>
      <c r="V14" s="529"/>
      <c r="W14" s="530">
        <v>0</v>
      </c>
      <c r="X14" s="531"/>
    </row>
    <row r="15" spans="2:24" ht="15.75" thickBot="1" x14ac:dyDescent="0.3">
      <c r="B15" s="403">
        <f t="shared" si="0"/>
        <v>8.5</v>
      </c>
      <c r="C15" s="404">
        <f>'Flex Supreme Pricer'!C26</f>
        <v>102.875</v>
      </c>
      <c r="D15" s="404">
        <f>'Flex Supreme Pricer'!D26</f>
        <v>102.75</v>
      </c>
      <c r="E15" s="404">
        <f>'Flex Supreme Pricer'!E26</f>
        <v>102.625</v>
      </c>
      <c r="F15" s="405"/>
      <c r="G15" s="544" t="s">
        <v>11</v>
      </c>
      <c r="H15" s="545"/>
      <c r="I15" s="545"/>
      <c r="J15" s="417" t="s">
        <v>12</v>
      </c>
      <c r="K15" s="417" t="s">
        <v>12</v>
      </c>
      <c r="L15" s="417" t="s">
        <v>12</v>
      </c>
      <c r="M15" s="417" t="s">
        <v>12</v>
      </c>
      <c r="N15" s="417" t="s">
        <v>12</v>
      </c>
      <c r="O15" s="417" t="s">
        <v>12</v>
      </c>
      <c r="P15" s="417" t="s">
        <v>12</v>
      </c>
      <c r="Q15" s="417" t="s">
        <v>12</v>
      </c>
      <c r="R15" s="418" t="s">
        <v>12</v>
      </c>
      <c r="S15" s="405"/>
      <c r="T15" s="523" t="s">
        <v>90</v>
      </c>
      <c r="U15" s="524"/>
      <c r="V15" s="529"/>
      <c r="W15" s="530">
        <v>-0.125</v>
      </c>
      <c r="X15" s="531"/>
    </row>
    <row r="16" spans="2:24" ht="15.75" thickBot="1" x14ac:dyDescent="0.3">
      <c r="B16" s="403">
        <f t="shared" si="0"/>
        <v>8.625</v>
      </c>
      <c r="C16" s="404">
        <f>'Flex Supreme Pricer'!C27</f>
        <v>103.25</v>
      </c>
      <c r="D16" s="404">
        <f>'Flex Supreme Pricer'!D27</f>
        <v>103.125</v>
      </c>
      <c r="E16" s="404">
        <f>'Flex Supreme Pricer'!E27</f>
        <v>103</v>
      </c>
      <c r="F16" s="405"/>
      <c r="G16" s="535" t="s">
        <v>187</v>
      </c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7"/>
      <c r="S16" s="405"/>
      <c r="T16" s="538" t="s">
        <v>71</v>
      </c>
      <c r="U16" s="539"/>
      <c r="V16" s="539"/>
      <c r="W16" s="539"/>
      <c r="X16" s="540"/>
    </row>
    <row r="17" spans="2:24" ht="15.75" thickBot="1" x14ac:dyDescent="0.3">
      <c r="B17" s="403">
        <f t="shared" si="0"/>
        <v>8.75</v>
      </c>
      <c r="C17" s="404">
        <f>'Flex Supreme Pricer'!C28</f>
        <v>103.625</v>
      </c>
      <c r="D17" s="404">
        <f>'Flex Supreme Pricer'!D28</f>
        <v>103.5</v>
      </c>
      <c r="E17" s="404">
        <f>'Flex Supreme Pricer'!E28</f>
        <v>103.375</v>
      </c>
      <c r="F17" s="405"/>
      <c r="G17" s="520" t="s">
        <v>111</v>
      </c>
      <c r="H17" s="521"/>
      <c r="I17" s="522"/>
      <c r="J17" s="475">
        <v>1.125</v>
      </c>
      <c r="K17" s="476">
        <v>1.125</v>
      </c>
      <c r="L17" s="476">
        <v>1.125</v>
      </c>
      <c r="M17" s="476">
        <v>1</v>
      </c>
      <c r="N17" s="476">
        <v>0.75</v>
      </c>
      <c r="O17" s="476">
        <v>0</v>
      </c>
      <c r="P17" s="476">
        <v>-0.375</v>
      </c>
      <c r="Q17" s="419" t="s">
        <v>12</v>
      </c>
      <c r="R17" s="419" t="s">
        <v>12</v>
      </c>
      <c r="S17" s="405"/>
      <c r="T17" s="523" t="s">
        <v>72</v>
      </c>
      <c r="U17" s="524"/>
      <c r="V17" s="529"/>
      <c r="W17" s="530">
        <v>-0.125</v>
      </c>
      <c r="X17" s="531"/>
    </row>
    <row r="18" spans="2:24" ht="15.75" thickBot="1" x14ac:dyDescent="0.3">
      <c r="B18" s="403">
        <f t="shared" si="0"/>
        <v>8.875</v>
      </c>
      <c r="C18" s="404">
        <f>'Flex Supreme Pricer'!C29</f>
        <v>104</v>
      </c>
      <c r="D18" s="404">
        <f>'Flex Supreme Pricer'!D29</f>
        <v>103.875</v>
      </c>
      <c r="E18" s="404">
        <f>'Flex Supreme Pricer'!E29</f>
        <v>103.75</v>
      </c>
      <c r="F18" s="405"/>
      <c r="G18" s="526" t="s">
        <v>112</v>
      </c>
      <c r="H18" s="527"/>
      <c r="I18" s="528"/>
      <c r="J18" s="475">
        <v>1.125</v>
      </c>
      <c r="K18" s="476">
        <v>1.125</v>
      </c>
      <c r="L18" s="476">
        <v>1.125</v>
      </c>
      <c r="M18" s="476">
        <v>1</v>
      </c>
      <c r="N18" s="476">
        <v>0.75</v>
      </c>
      <c r="O18" s="476">
        <v>0</v>
      </c>
      <c r="P18" s="476">
        <v>-0.375</v>
      </c>
      <c r="Q18" s="419" t="s">
        <v>12</v>
      </c>
      <c r="R18" s="419" t="s">
        <v>12</v>
      </c>
      <c r="S18" s="405"/>
      <c r="T18" s="523" t="s">
        <v>69</v>
      </c>
      <c r="U18" s="524"/>
      <c r="V18" s="529"/>
      <c r="W18" s="581">
        <v>-0.25</v>
      </c>
      <c r="X18" s="582"/>
    </row>
    <row r="19" spans="2:24" ht="15.75" thickBot="1" x14ac:dyDescent="0.3">
      <c r="B19" s="403">
        <f t="shared" si="0"/>
        <v>9</v>
      </c>
      <c r="C19" s="404">
        <f>'Flex Supreme Pricer'!C30</f>
        <v>104.375</v>
      </c>
      <c r="D19" s="404">
        <f>'Flex Supreme Pricer'!D30</f>
        <v>104.25</v>
      </c>
      <c r="E19" s="404">
        <f>'Flex Supreme Pricer'!E30</f>
        <v>104.125</v>
      </c>
      <c r="F19" s="405"/>
      <c r="G19" s="526" t="s">
        <v>7</v>
      </c>
      <c r="H19" s="527"/>
      <c r="I19" s="528"/>
      <c r="J19" s="475">
        <v>1</v>
      </c>
      <c r="K19" s="476">
        <v>1</v>
      </c>
      <c r="L19" s="476">
        <v>0.875</v>
      </c>
      <c r="M19" s="476">
        <v>0.75</v>
      </c>
      <c r="N19" s="476">
        <v>0.125</v>
      </c>
      <c r="O19" s="476">
        <v>-0.375</v>
      </c>
      <c r="P19" s="476">
        <v>-0.625</v>
      </c>
      <c r="Q19" s="419" t="s">
        <v>12</v>
      </c>
      <c r="R19" s="419" t="s">
        <v>12</v>
      </c>
      <c r="S19" s="405"/>
      <c r="T19" s="523" t="s">
        <v>73</v>
      </c>
      <c r="U19" s="524"/>
      <c r="V19" s="529"/>
      <c r="W19" s="581">
        <v>-0.25</v>
      </c>
      <c r="X19" s="582"/>
    </row>
    <row r="20" spans="2:24" ht="15.75" thickBot="1" x14ac:dyDescent="0.3">
      <c r="B20" s="403">
        <f t="shared" si="0"/>
        <v>9.125</v>
      </c>
      <c r="C20" s="404">
        <f>'Flex Supreme Pricer'!C31</f>
        <v>104.75</v>
      </c>
      <c r="D20" s="404">
        <f>'Flex Supreme Pricer'!D31</f>
        <v>104.625</v>
      </c>
      <c r="E20" s="404">
        <f>'Flex Supreme Pricer'!E31</f>
        <v>104.5</v>
      </c>
      <c r="F20" s="405"/>
      <c r="G20" s="526" t="s">
        <v>8</v>
      </c>
      <c r="H20" s="527"/>
      <c r="I20" s="528"/>
      <c r="J20" s="475">
        <v>0.25</v>
      </c>
      <c r="K20" s="476">
        <v>0.25</v>
      </c>
      <c r="L20" s="476">
        <v>0.25</v>
      </c>
      <c r="M20" s="476">
        <v>0.25</v>
      </c>
      <c r="N20" s="476">
        <v>-0.125</v>
      </c>
      <c r="O20" s="476">
        <v>-0.875</v>
      </c>
      <c r="P20" s="477">
        <v>-1.5</v>
      </c>
      <c r="Q20" s="419" t="s">
        <v>12</v>
      </c>
      <c r="R20" s="419" t="s">
        <v>12</v>
      </c>
      <c r="S20" s="405"/>
      <c r="T20" s="586" t="s">
        <v>113</v>
      </c>
      <c r="U20" s="587"/>
      <c r="V20" s="587"/>
      <c r="W20" s="587"/>
      <c r="X20" s="588"/>
    </row>
    <row r="21" spans="2:24" ht="15.75" thickBot="1" x14ac:dyDescent="0.3">
      <c r="B21" s="403">
        <f t="shared" si="0"/>
        <v>9.25</v>
      </c>
      <c r="C21" s="404">
        <f>'Flex Supreme Pricer'!C32</f>
        <v>105.125</v>
      </c>
      <c r="D21" s="404">
        <f>'Flex Supreme Pricer'!D32</f>
        <v>105</v>
      </c>
      <c r="E21" s="404">
        <f>'Flex Supreme Pricer'!E32</f>
        <v>104.875</v>
      </c>
      <c r="F21" s="405"/>
      <c r="G21" s="526" t="s">
        <v>9</v>
      </c>
      <c r="H21" s="527"/>
      <c r="I21" s="528"/>
      <c r="J21" s="475">
        <v>0</v>
      </c>
      <c r="K21" s="476">
        <v>0</v>
      </c>
      <c r="L21" s="476">
        <v>0</v>
      </c>
      <c r="M21" s="476">
        <v>-0.125</v>
      </c>
      <c r="N21" s="476">
        <v>-0.75</v>
      </c>
      <c r="O21" s="477">
        <v>-1.5</v>
      </c>
      <c r="P21" s="477">
        <v>-2.75</v>
      </c>
      <c r="Q21" s="419" t="s">
        <v>12</v>
      </c>
      <c r="R21" s="419" t="s">
        <v>12</v>
      </c>
      <c r="S21" s="405"/>
      <c r="T21" s="420"/>
      <c r="U21" s="421"/>
      <c r="V21" s="421"/>
      <c r="W21" s="421"/>
      <c r="X21" s="422"/>
    </row>
    <row r="22" spans="2:24" ht="15.75" thickBot="1" x14ac:dyDescent="0.3">
      <c r="B22" s="403">
        <f t="shared" si="0"/>
        <v>9.375</v>
      </c>
      <c r="C22" s="404">
        <f>'Flex Supreme Pricer'!C33</f>
        <v>105.5</v>
      </c>
      <c r="D22" s="404">
        <f>'Flex Supreme Pricer'!D33</f>
        <v>105.375</v>
      </c>
      <c r="E22" s="404">
        <f>'Flex Supreme Pricer'!E33</f>
        <v>105.25</v>
      </c>
      <c r="F22" s="405"/>
      <c r="G22" s="541" t="s">
        <v>10</v>
      </c>
      <c r="H22" s="542"/>
      <c r="I22" s="543"/>
      <c r="J22" s="407">
        <v>-1</v>
      </c>
      <c r="K22" s="408">
        <v>-1</v>
      </c>
      <c r="L22" s="408">
        <v>-1</v>
      </c>
      <c r="M22" s="408">
        <v>-1.125</v>
      </c>
      <c r="N22" s="408">
        <v>-2</v>
      </c>
      <c r="O22" s="409">
        <v>-3.375</v>
      </c>
      <c r="P22" s="410" t="s">
        <v>12</v>
      </c>
      <c r="Q22" s="423" t="s">
        <v>12</v>
      </c>
      <c r="R22" s="423" t="s">
        <v>12</v>
      </c>
      <c r="S22" s="405"/>
      <c r="T22" s="420"/>
      <c r="V22" s="421"/>
      <c r="W22" s="421"/>
      <c r="X22" s="422"/>
    </row>
    <row r="23" spans="2:24" ht="15.75" thickBot="1" x14ac:dyDescent="0.3">
      <c r="B23" s="403">
        <f t="shared" si="0"/>
        <v>9.5</v>
      </c>
      <c r="C23" s="404">
        <f>'Flex Supreme Pricer'!C34</f>
        <v>105.875</v>
      </c>
      <c r="D23" s="404">
        <f>'Flex Supreme Pricer'!D34</f>
        <v>105.75</v>
      </c>
      <c r="E23" s="404">
        <f>'Flex Supreme Pricer'!E34</f>
        <v>105.625</v>
      </c>
      <c r="F23" s="405"/>
      <c r="G23" s="535" t="s">
        <v>117</v>
      </c>
      <c r="H23" s="536"/>
      <c r="I23" s="536"/>
      <c r="J23" s="549"/>
      <c r="K23" s="549"/>
      <c r="L23" s="549"/>
      <c r="M23" s="549"/>
      <c r="N23" s="549"/>
      <c r="O23" s="549"/>
      <c r="P23" s="549"/>
      <c r="Q23" s="549"/>
      <c r="R23" s="550"/>
      <c r="S23" s="405"/>
      <c r="T23" s="420"/>
      <c r="U23" s="421"/>
      <c r="V23" s="421"/>
      <c r="W23" s="421"/>
      <c r="X23" s="422"/>
    </row>
    <row r="24" spans="2:24" ht="15.75" thickBot="1" x14ac:dyDescent="0.3">
      <c r="B24" s="403">
        <f t="shared" si="0"/>
        <v>9.625</v>
      </c>
      <c r="C24" s="404">
        <f>'Flex Supreme Pricer'!C35</f>
        <v>106.25</v>
      </c>
      <c r="D24" s="404">
        <f>'Flex Supreme Pricer'!D35</f>
        <v>106.125</v>
      </c>
      <c r="E24" s="404">
        <f>'Flex Supreme Pricer'!E35</f>
        <v>106</v>
      </c>
      <c r="F24" s="405"/>
      <c r="G24" s="520" t="s">
        <v>317</v>
      </c>
      <c r="H24" s="521"/>
      <c r="I24" s="522"/>
      <c r="J24" s="407">
        <v>-0.5</v>
      </c>
      <c r="K24" s="408">
        <v>-0.5</v>
      </c>
      <c r="L24" s="408">
        <v>-0.5</v>
      </c>
      <c r="M24" s="408">
        <v>-0.625</v>
      </c>
      <c r="N24" s="408">
        <v>-0.75</v>
      </c>
      <c r="O24" s="408">
        <v>-0.875</v>
      </c>
      <c r="P24" s="408">
        <v>-1</v>
      </c>
      <c r="Q24" s="419" t="s">
        <v>12</v>
      </c>
      <c r="R24" s="419" t="s">
        <v>12</v>
      </c>
      <c r="S24" s="405"/>
      <c r="T24" s="420"/>
      <c r="U24" s="421"/>
      <c r="V24" s="421"/>
      <c r="W24" s="421"/>
      <c r="X24" s="422"/>
    </row>
    <row r="25" spans="2:24" ht="15.75" thickBot="1" x14ac:dyDescent="0.3">
      <c r="B25" s="403">
        <f t="shared" si="0"/>
        <v>9.75</v>
      </c>
      <c r="C25" s="404">
        <f>'Flex Supreme Pricer'!C36</f>
        <v>106.625</v>
      </c>
      <c r="D25" s="404">
        <f>'Flex Supreme Pricer'!D36</f>
        <v>106.5</v>
      </c>
      <c r="E25" s="404">
        <f>'Flex Supreme Pricer'!E36</f>
        <v>106.375</v>
      </c>
      <c r="F25" s="405"/>
      <c r="G25" s="551" t="s">
        <v>318</v>
      </c>
      <c r="H25" s="552"/>
      <c r="I25" s="553"/>
      <c r="J25" s="407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19" t="s">
        <v>12</v>
      </c>
      <c r="R25" s="419" t="s">
        <v>12</v>
      </c>
      <c r="S25" s="405"/>
      <c r="T25" s="420"/>
      <c r="U25" s="421"/>
      <c r="V25" s="421"/>
      <c r="W25" s="421"/>
      <c r="X25" s="422"/>
    </row>
    <row r="26" spans="2:24" ht="15.75" thickBot="1" x14ac:dyDescent="0.3">
      <c r="B26" s="403">
        <f t="shared" si="0"/>
        <v>9.875</v>
      </c>
      <c r="C26" s="404">
        <f>'Flex Supreme Pricer'!C37</f>
        <v>107</v>
      </c>
      <c r="D26" s="404">
        <f>'Flex Supreme Pricer'!D37</f>
        <v>106.875</v>
      </c>
      <c r="E26" s="404">
        <f>'Flex Supreme Pricer'!E37</f>
        <v>106.75</v>
      </c>
      <c r="F26" s="405"/>
      <c r="G26" s="551" t="s">
        <v>319</v>
      </c>
      <c r="H26" s="552"/>
      <c r="I26" s="553"/>
      <c r="J26" s="407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19" t="s">
        <v>12</v>
      </c>
      <c r="R26" s="419" t="s">
        <v>12</v>
      </c>
      <c r="S26" s="405"/>
      <c r="T26" s="575" t="s">
        <v>75</v>
      </c>
      <c r="U26" s="576"/>
      <c r="V26" s="576"/>
      <c r="W26" s="576"/>
      <c r="X26" s="577"/>
    </row>
    <row r="27" spans="2:24" ht="15.75" thickBot="1" x14ac:dyDescent="0.3">
      <c r="B27" s="403">
        <f t="shared" si="0"/>
        <v>10</v>
      </c>
      <c r="C27" s="404">
        <f>'Flex Supreme Pricer'!C38</f>
        <v>107.375</v>
      </c>
      <c r="D27" s="404">
        <f>'Flex Supreme Pricer'!D38</f>
        <v>107.25</v>
      </c>
      <c r="E27" s="404">
        <f>'Flex Supreme Pricer'!E38</f>
        <v>107.125</v>
      </c>
      <c r="F27" s="405"/>
      <c r="G27" s="551" t="s">
        <v>320</v>
      </c>
      <c r="H27" s="552"/>
      <c r="I27" s="553"/>
      <c r="J27" s="407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19" t="s">
        <v>12</v>
      </c>
      <c r="R27" s="419" t="s">
        <v>12</v>
      </c>
      <c r="S27" s="405"/>
      <c r="T27" s="563" t="s">
        <v>118</v>
      </c>
      <c r="U27" s="564"/>
      <c r="V27" s="564"/>
      <c r="W27" s="564"/>
      <c r="X27" s="565"/>
    </row>
    <row r="28" spans="2:24" ht="15.75" thickBot="1" x14ac:dyDescent="0.3">
      <c r="B28" s="403">
        <f t="shared" si="0"/>
        <v>10.125</v>
      </c>
      <c r="C28" s="404">
        <f>'Flex Supreme Pricer'!C39</f>
        <v>107.75</v>
      </c>
      <c r="D28" s="404">
        <f>'Flex Supreme Pricer'!D39</f>
        <v>107.625</v>
      </c>
      <c r="E28" s="404">
        <f>'Flex Supreme Pricer'!E39</f>
        <v>107.5</v>
      </c>
      <c r="F28" s="405"/>
      <c r="G28" s="554" t="s">
        <v>321</v>
      </c>
      <c r="H28" s="555"/>
      <c r="I28" s="556"/>
      <c r="J28" s="407">
        <v>-1.375</v>
      </c>
      <c r="K28" s="408">
        <v>-1.375</v>
      </c>
      <c r="L28" s="408">
        <v>-1.375</v>
      </c>
      <c r="M28" s="408">
        <v>-1.5</v>
      </c>
      <c r="N28" s="408">
        <v>-1.625</v>
      </c>
      <c r="O28" s="409">
        <v>-1.75</v>
      </c>
      <c r="P28" s="410" t="s">
        <v>12</v>
      </c>
      <c r="Q28" s="419" t="s">
        <v>12</v>
      </c>
      <c r="R28" s="419" t="s">
        <v>12</v>
      </c>
      <c r="S28" s="405"/>
      <c r="T28" s="563" t="s">
        <v>77</v>
      </c>
      <c r="U28" s="564"/>
      <c r="V28" s="564"/>
      <c r="W28" s="564"/>
      <c r="X28" s="565"/>
    </row>
    <row r="29" spans="2:24" ht="15.75" thickBot="1" x14ac:dyDescent="0.3">
      <c r="B29" s="403">
        <f t="shared" si="0"/>
        <v>10.25</v>
      </c>
      <c r="C29" s="404">
        <f>'Flex Supreme Pricer'!C40</f>
        <v>108.125</v>
      </c>
      <c r="D29" s="404">
        <f>'Flex Supreme Pricer'!D40</f>
        <v>108</v>
      </c>
      <c r="E29" s="404">
        <f>'Flex Supreme Pricer'!E40</f>
        <v>107.875</v>
      </c>
      <c r="F29" s="405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4"/>
      <c r="Q29" s="424"/>
      <c r="R29" s="425"/>
      <c r="S29" s="405"/>
      <c r="T29" s="563" t="s">
        <v>78</v>
      </c>
      <c r="U29" s="564"/>
      <c r="V29" s="564"/>
      <c r="W29" s="564"/>
      <c r="X29" s="565"/>
    </row>
    <row r="30" spans="2:24" ht="15.75" thickBot="1" x14ac:dyDescent="0.3">
      <c r="B30" s="403">
        <f t="shared" si="0"/>
        <v>10.375</v>
      </c>
      <c r="C30" s="404">
        <f>'Flex Supreme Pricer'!C41</f>
        <v>108.5</v>
      </c>
      <c r="D30" s="404">
        <f>'Flex Supreme Pricer'!D41</f>
        <v>108.375</v>
      </c>
      <c r="E30" s="404">
        <f>'Flex Supreme Pricer'!E41</f>
        <v>108.25</v>
      </c>
      <c r="F30" s="405"/>
      <c r="G30" s="578" t="s">
        <v>322</v>
      </c>
      <c r="H30" s="579"/>
      <c r="I30" s="580"/>
      <c r="J30" s="426">
        <v>-0.25</v>
      </c>
      <c r="K30" s="427">
        <v>-0.25</v>
      </c>
      <c r="L30" s="427">
        <v>-0.25</v>
      </c>
      <c r="M30" s="427">
        <v>-0.625</v>
      </c>
      <c r="N30" s="427">
        <v>-0.875</v>
      </c>
      <c r="O30" s="427">
        <v>-1.375</v>
      </c>
      <c r="P30" s="427">
        <v>-2.5</v>
      </c>
      <c r="Q30" s="428" t="s">
        <v>12</v>
      </c>
      <c r="R30" s="428" t="s">
        <v>12</v>
      </c>
      <c r="S30" s="405"/>
      <c r="T30" s="563" t="s">
        <v>79</v>
      </c>
      <c r="U30" s="564"/>
      <c r="V30" s="564"/>
      <c r="W30" s="564"/>
      <c r="X30" s="565"/>
    </row>
    <row r="31" spans="2:24" ht="15.75" thickBot="1" x14ac:dyDescent="0.3">
      <c r="B31" s="583" t="s">
        <v>189</v>
      </c>
      <c r="C31" s="584"/>
      <c r="D31" s="584"/>
      <c r="E31" s="585"/>
      <c r="F31" s="405"/>
      <c r="G31" s="557" t="s">
        <v>323</v>
      </c>
      <c r="H31" s="558"/>
      <c r="I31" s="559"/>
      <c r="J31" s="407">
        <v>-1.375</v>
      </c>
      <c r="K31" s="408">
        <v>-1.5</v>
      </c>
      <c r="L31" s="408">
        <v>-1.625</v>
      </c>
      <c r="M31" s="408">
        <v>-1.75</v>
      </c>
      <c r="N31" s="408">
        <v>-1.875</v>
      </c>
      <c r="O31" s="408">
        <v>-2</v>
      </c>
      <c r="P31" s="408">
        <v>-2.125</v>
      </c>
      <c r="Q31" s="419" t="s">
        <v>12</v>
      </c>
      <c r="R31" s="419" t="s">
        <v>12</v>
      </c>
      <c r="S31" s="405"/>
      <c r="T31" s="560" t="s">
        <v>80</v>
      </c>
      <c r="U31" s="561"/>
      <c r="V31" s="561"/>
      <c r="W31" s="561"/>
      <c r="X31" s="562"/>
    </row>
    <row r="32" spans="2:24" ht="15.75" thickBot="1" x14ac:dyDescent="0.3">
      <c r="B32" s="599" t="s">
        <v>114</v>
      </c>
      <c r="C32" s="600"/>
      <c r="D32" s="601">
        <v>150000</v>
      </c>
      <c r="E32" s="602"/>
      <c r="F32" s="405"/>
      <c r="G32" s="589" t="s">
        <v>324</v>
      </c>
      <c r="H32" s="590"/>
      <c r="I32" s="591"/>
      <c r="J32" s="407">
        <v>-0.125</v>
      </c>
      <c r="K32" s="408">
        <v>-0.25</v>
      </c>
      <c r="L32" s="408">
        <v>-0.25</v>
      </c>
      <c r="M32" s="408">
        <v>-0.375</v>
      </c>
      <c r="N32" s="408">
        <v>-0.375</v>
      </c>
      <c r="O32" s="408">
        <v>-0.375</v>
      </c>
      <c r="P32" s="408">
        <v>-0.375</v>
      </c>
      <c r="Q32" s="419" t="s">
        <v>12</v>
      </c>
      <c r="R32" s="419" t="s">
        <v>12</v>
      </c>
      <c r="S32" s="405"/>
      <c r="T32" s="596" t="s">
        <v>81</v>
      </c>
      <c r="U32" s="597"/>
      <c r="V32" s="597"/>
      <c r="W32" s="597"/>
      <c r="X32" s="598"/>
    </row>
    <row r="33" spans="2:24" ht="15.75" thickBot="1" x14ac:dyDescent="0.3">
      <c r="B33" s="606" t="s">
        <v>115</v>
      </c>
      <c r="C33" s="607"/>
      <c r="D33" s="608">
        <v>3500000</v>
      </c>
      <c r="E33" s="609"/>
      <c r="F33" s="405"/>
      <c r="G33" s="603" t="s">
        <v>325</v>
      </c>
      <c r="H33" s="604"/>
      <c r="I33" s="605"/>
      <c r="J33" s="407">
        <v>-0.75</v>
      </c>
      <c r="K33" s="408">
        <v>-0.75</v>
      </c>
      <c r="L33" s="408">
        <v>-0.875</v>
      </c>
      <c r="M33" s="408">
        <v>-1</v>
      </c>
      <c r="N33" s="408">
        <v>-1.125</v>
      </c>
      <c r="O33" s="408">
        <v>-1.25</v>
      </c>
      <c r="P33" s="410" t="s">
        <v>12</v>
      </c>
      <c r="Q33" s="419" t="s">
        <v>12</v>
      </c>
      <c r="R33" s="419" t="s">
        <v>12</v>
      </c>
      <c r="S33" s="405"/>
      <c r="T33" s="569" t="s">
        <v>326</v>
      </c>
      <c r="U33" s="570"/>
      <c r="V33" s="570"/>
      <c r="W33" s="570"/>
      <c r="X33" s="571"/>
    </row>
    <row r="34" spans="2:24" ht="15.75" thickBot="1" x14ac:dyDescent="0.3">
      <c r="B34" s="572" t="s">
        <v>194</v>
      </c>
      <c r="C34" s="573"/>
      <c r="D34" s="573"/>
      <c r="E34" s="574"/>
      <c r="F34" s="405"/>
      <c r="G34" s="566" t="s">
        <v>162</v>
      </c>
      <c r="H34" s="567"/>
      <c r="I34" s="568"/>
      <c r="J34" s="407">
        <v>-0.75</v>
      </c>
      <c r="K34" s="408">
        <v>-0.75</v>
      </c>
      <c r="L34" s="408">
        <v>-0.75</v>
      </c>
      <c r="M34" s="408">
        <v>-0.75</v>
      </c>
      <c r="N34" s="408">
        <v>-0.75</v>
      </c>
      <c r="O34" s="408">
        <v>-0.75</v>
      </c>
      <c r="P34" s="429">
        <v>-0.75</v>
      </c>
      <c r="Q34" s="419" t="s">
        <v>12</v>
      </c>
      <c r="R34" s="419" t="s">
        <v>12</v>
      </c>
      <c r="S34" s="405"/>
      <c r="T34" s="569" t="s">
        <v>82</v>
      </c>
      <c r="U34" s="570"/>
      <c r="V34" s="570"/>
      <c r="W34" s="570"/>
      <c r="X34" s="571"/>
    </row>
    <row r="35" spans="2:24" ht="15.75" thickBot="1" x14ac:dyDescent="0.3">
      <c r="B35" s="557" t="s">
        <v>327</v>
      </c>
      <c r="C35" s="558"/>
      <c r="D35" s="558"/>
      <c r="E35" s="595"/>
      <c r="F35" s="405"/>
      <c r="G35" s="526" t="s">
        <v>119</v>
      </c>
      <c r="H35" s="527"/>
      <c r="I35" s="528"/>
      <c r="J35" s="407">
        <v>-0.125</v>
      </c>
      <c r="K35" s="408">
        <v>-0.25</v>
      </c>
      <c r="L35" s="408">
        <v>-0.25</v>
      </c>
      <c r="M35" s="408">
        <v>-0.375</v>
      </c>
      <c r="N35" s="408">
        <v>-0.375</v>
      </c>
      <c r="O35" s="408">
        <v>-0.375</v>
      </c>
      <c r="P35" s="408">
        <v>-0.375</v>
      </c>
      <c r="Q35" s="419" t="s">
        <v>12</v>
      </c>
      <c r="R35" s="419" t="s">
        <v>12</v>
      </c>
      <c r="S35" s="405"/>
      <c r="T35" s="592" t="s">
        <v>84</v>
      </c>
      <c r="U35" s="593"/>
      <c r="V35" s="593"/>
      <c r="W35" s="593"/>
      <c r="X35" s="594"/>
    </row>
    <row r="36" spans="2:24" ht="15.75" thickBot="1" x14ac:dyDescent="0.3">
      <c r="B36" s="557" t="s">
        <v>195</v>
      </c>
      <c r="C36" s="558"/>
      <c r="D36" s="558"/>
      <c r="E36" s="595"/>
      <c r="F36" s="405"/>
      <c r="G36" s="526" t="s">
        <v>328</v>
      </c>
      <c r="H36" s="527"/>
      <c r="I36" s="528"/>
      <c r="J36" s="407">
        <v>-0.5</v>
      </c>
      <c r="K36" s="408">
        <v>-0.5</v>
      </c>
      <c r="L36" s="408">
        <v>-0.5</v>
      </c>
      <c r="M36" s="408">
        <v>-0.5</v>
      </c>
      <c r="N36" s="408">
        <v>-0.5</v>
      </c>
      <c r="O36" s="408">
        <v>-0.5</v>
      </c>
      <c r="P36" s="408">
        <v>-0.5</v>
      </c>
      <c r="Q36" s="419" t="s">
        <v>12</v>
      </c>
      <c r="R36" s="419" t="s">
        <v>12</v>
      </c>
      <c r="S36" s="405"/>
      <c r="T36" s="569" t="s">
        <v>85</v>
      </c>
      <c r="U36" s="570"/>
      <c r="V36" s="570"/>
      <c r="W36" s="570"/>
      <c r="X36" s="571"/>
    </row>
    <row r="37" spans="2:24" ht="15.75" thickBot="1" x14ac:dyDescent="0.3">
      <c r="B37" s="557" t="s">
        <v>196</v>
      </c>
      <c r="C37" s="558"/>
      <c r="D37" s="558"/>
      <c r="E37" s="595"/>
      <c r="F37" s="405"/>
      <c r="G37" s="526" t="s">
        <v>120</v>
      </c>
      <c r="H37" s="527"/>
      <c r="I37" s="528"/>
      <c r="J37" s="407">
        <v>-0.625</v>
      </c>
      <c r="K37" s="408">
        <v>-0.625</v>
      </c>
      <c r="L37" s="408">
        <v>-0.625</v>
      </c>
      <c r="M37" s="408">
        <v>-0.625</v>
      </c>
      <c r="N37" s="408">
        <v>-0.625</v>
      </c>
      <c r="O37" s="408">
        <v>-0.625</v>
      </c>
      <c r="P37" s="408">
        <v>-0.625</v>
      </c>
      <c r="Q37" s="419" t="s">
        <v>12</v>
      </c>
      <c r="R37" s="419" t="s">
        <v>12</v>
      </c>
      <c r="S37" s="405"/>
      <c r="T37" s="546" t="s">
        <v>86</v>
      </c>
      <c r="U37" s="547"/>
      <c r="V37" s="547"/>
      <c r="W37" s="547"/>
      <c r="X37" s="548"/>
    </row>
    <row r="38" spans="2:24" ht="15.75" thickBot="1" x14ac:dyDescent="0.3">
      <c r="B38" s="557" t="s">
        <v>197</v>
      </c>
      <c r="C38" s="558"/>
      <c r="D38" s="558"/>
      <c r="E38" s="595"/>
      <c r="F38" s="405"/>
      <c r="G38" s="541" t="s">
        <v>121</v>
      </c>
      <c r="H38" s="542"/>
      <c r="I38" s="543"/>
      <c r="J38" s="407">
        <v>-0.25</v>
      </c>
      <c r="K38" s="408">
        <v>-0.25</v>
      </c>
      <c r="L38" s="408">
        <v>-0.25</v>
      </c>
      <c r="M38" s="408">
        <v>-0.25</v>
      </c>
      <c r="N38" s="408">
        <v>-0.25</v>
      </c>
      <c r="O38" s="408">
        <v>-0.25</v>
      </c>
      <c r="P38" s="408">
        <v>-0.25</v>
      </c>
      <c r="Q38" s="430" t="s">
        <v>12</v>
      </c>
      <c r="R38" s="430" t="s">
        <v>12</v>
      </c>
      <c r="S38" s="405"/>
      <c r="T38" s="612" t="s">
        <v>329</v>
      </c>
      <c r="U38" s="613"/>
      <c r="V38" s="613"/>
      <c r="W38" s="613"/>
      <c r="X38" s="614"/>
    </row>
    <row r="39" spans="2:24" ht="15.75" thickBot="1" x14ac:dyDescent="0.3">
      <c r="B39" s="618" t="s">
        <v>198</v>
      </c>
      <c r="C39" s="619"/>
      <c r="D39" s="619"/>
      <c r="E39" s="620"/>
      <c r="F39" s="207"/>
      <c r="G39" s="431" t="s">
        <v>122</v>
      </c>
      <c r="H39" s="432"/>
      <c r="I39" s="432"/>
      <c r="J39" s="432"/>
      <c r="K39" s="432"/>
      <c r="L39" s="432"/>
      <c r="M39" s="433"/>
      <c r="N39" s="53" t="s">
        <v>123</v>
      </c>
      <c r="O39" s="53"/>
      <c r="P39" s="53"/>
      <c r="Q39" s="53"/>
      <c r="R39" s="54"/>
      <c r="S39" s="207"/>
      <c r="T39" s="615" t="s">
        <v>87</v>
      </c>
      <c r="U39" s="616"/>
      <c r="V39" s="616"/>
      <c r="W39" s="616"/>
      <c r="X39" s="617"/>
    </row>
    <row r="40" spans="2:24" ht="15.75" thickBot="1" x14ac:dyDescent="0.3">
      <c r="B40" s="634" t="s">
        <v>330</v>
      </c>
      <c r="C40" s="635"/>
      <c r="D40" s="635"/>
      <c r="E40" s="636"/>
      <c r="F40" s="207"/>
      <c r="G40" s="434"/>
      <c r="H40" s="435"/>
      <c r="I40" s="435"/>
      <c r="J40" s="435"/>
      <c r="K40" s="435"/>
      <c r="L40" s="435"/>
      <c r="M40" s="436"/>
      <c r="N40" s="628" t="s">
        <v>124</v>
      </c>
      <c r="O40" s="628"/>
      <c r="P40" s="628"/>
      <c r="Q40" s="628"/>
      <c r="R40" s="629"/>
      <c r="S40" s="207"/>
      <c r="T40" s="630" t="s">
        <v>77</v>
      </c>
      <c r="U40" s="631"/>
      <c r="V40" s="631"/>
      <c r="W40" s="631"/>
      <c r="X40" s="632"/>
    </row>
    <row r="41" spans="2:24" ht="15.75" thickBot="1" x14ac:dyDescent="0.3">
      <c r="B41" s="623" t="s">
        <v>331</v>
      </c>
      <c r="C41" s="624"/>
      <c r="D41" s="624"/>
      <c r="E41" s="624"/>
      <c r="F41" s="205"/>
      <c r="G41" s="55"/>
      <c r="H41" s="56"/>
      <c r="I41" s="56"/>
      <c r="J41" s="56"/>
      <c r="K41" s="56"/>
      <c r="L41" s="56"/>
      <c r="M41" s="57"/>
      <c r="N41" s="628" t="s">
        <v>125</v>
      </c>
      <c r="O41" s="628"/>
      <c r="P41" s="628"/>
      <c r="Q41" s="628"/>
      <c r="R41" s="629"/>
      <c r="S41" s="205"/>
      <c r="T41" s="621"/>
      <c r="U41" s="622"/>
      <c r="V41" s="622"/>
      <c r="W41" s="622"/>
      <c r="X41" s="633"/>
    </row>
    <row r="42" spans="2:24" ht="15.75" thickBot="1" x14ac:dyDescent="0.3">
      <c r="B42" s="621" t="s">
        <v>116</v>
      </c>
      <c r="C42" s="622"/>
      <c r="D42" s="625" t="s">
        <v>332</v>
      </c>
      <c r="E42" s="625"/>
      <c r="F42" s="625"/>
      <c r="G42" s="626"/>
      <c r="H42" s="626"/>
      <c r="I42" s="626"/>
      <c r="J42" s="626"/>
      <c r="K42" s="626"/>
      <c r="L42" s="626"/>
      <c r="M42" s="626"/>
      <c r="N42" s="625"/>
      <c r="O42" s="625"/>
      <c r="P42" s="625"/>
      <c r="Q42" s="625"/>
      <c r="R42" s="625"/>
      <c r="S42" s="625"/>
      <c r="T42" s="625"/>
      <c r="U42" s="625"/>
      <c r="V42" s="625"/>
      <c r="W42" s="625"/>
      <c r="X42" s="627"/>
    </row>
    <row r="43" spans="2:24" x14ac:dyDescent="0.25">
      <c r="B43" s="610"/>
      <c r="C43" s="610"/>
      <c r="D43" s="611"/>
      <c r="E43" s="611"/>
    </row>
  </sheetData>
  <mergeCells count="93"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  <mergeCell ref="T32:X32"/>
    <mergeCell ref="B32:C32"/>
    <mergeCell ref="D32:E32"/>
    <mergeCell ref="G33:I33"/>
    <mergeCell ref="B33:C33"/>
    <mergeCell ref="D33:E33"/>
    <mergeCell ref="T33:X33"/>
    <mergeCell ref="T35:X35"/>
    <mergeCell ref="B35:E35"/>
    <mergeCell ref="B36:E36"/>
    <mergeCell ref="G36:I36"/>
    <mergeCell ref="T36:X36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14:I14"/>
    <mergeCell ref="T14:V14"/>
    <mergeCell ref="W14:X14"/>
    <mergeCell ref="G15:I15"/>
    <mergeCell ref="T15:V15"/>
    <mergeCell ref="W15:X15"/>
    <mergeCell ref="G16:R16"/>
    <mergeCell ref="T16:X16"/>
    <mergeCell ref="G17:I17"/>
    <mergeCell ref="T17:V17"/>
    <mergeCell ref="W17:X17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B3:E3"/>
    <mergeCell ref="G3:R4"/>
    <mergeCell ref="T3:X3"/>
    <mergeCell ref="G5:R5"/>
    <mergeCell ref="T5:V5"/>
    <mergeCell ref="W5:X5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3" workbookViewId="0">
      <selection activeCell="T24" sqref="T24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497" t="s">
        <v>105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9"/>
    </row>
    <row r="2" spans="1:26" s="21" customFormat="1" ht="23.25" x14ac:dyDescent="0.35">
      <c r="A2" s="500"/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2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39" customFormat="1" x14ac:dyDescent="0.25">
      <c r="A8" s="437">
        <v>6</v>
      </c>
      <c r="B8" s="438" t="s">
        <v>101</v>
      </c>
      <c r="C8" s="438">
        <v>97.513000000000005</v>
      </c>
      <c r="D8" s="438">
        <v>97.388000000000005</v>
      </c>
      <c r="E8" s="438">
        <v>97.263000000000005</v>
      </c>
      <c r="F8" s="438">
        <v>97.138000000000005</v>
      </c>
      <c r="L8" s="438"/>
      <c r="M8" s="438"/>
      <c r="N8" s="438"/>
      <c r="O8" s="438"/>
      <c r="P8" s="438"/>
      <c r="Q8" s="438"/>
      <c r="R8" s="438"/>
      <c r="S8" s="440"/>
      <c r="T8" s="440"/>
      <c r="U8" s="440"/>
      <c r="V8" s="440"/>
      <c r="W8" s="440"/>
      <c r="X8" s="440"/>
      <c r="Y8" s="440"/>
      <c r="Z8" s="440"/>
    </row>
    <row r="9" spans="1:26" s="439" customFormat="1" x14ac:dyDescent="0.25">
      <c r="A9" s="437">
        <v>6.125</v>
      </c>
      <c r="B9" s="438" t="s">
        <v>101</v>
      </c>
      <c r="C9" s="438">
        <v>98.031999999999996</v>
      </c>
      <c r="D9" s="438">
        <v>97.906999999999996</v>
      </c>
      <c r="E9" s="438">
        <v>97.781999999999996</v>
      </c>
      <c r="F9" s="438">
        <v>97.656999999999996</v>
      </c>
      <c r="L9" s="438"/>
      <c r="M9" s="438"/>
      <c r="N9" s="438"/>
      <c r="O9" s="438"/>
      <c r="P9" s="438"/>
      <c r="Q9" s="438"/>
      <c r="R9" s="438"/>
      <c r="S9" s="440"/>
      <c r="T9" s="440"/>
      <c r="U9" s="440"/>
      <c r="V9" s="440"/>
      <c r="W9" s="440"/>
      <c r="X9" s="440"/>
      <c r="Y9" s="440"/>
      <c r="Z9" s="440"/>
    </row>
    <row r="10" spans="1:26" s="439" customFormat="1" x14ac:dyDescent="0.25">
      <c r="A10" s="437">
        <v>6.25</v>
      </c>
      <c r="B10" s="438" t="s">
        <v>101</v>
      </c>
      <c r="C10" s="438">
        <v>98.513000000000005</v>
      </c>
      <c r="D10" s="438">
        <v>98.388000000000005</v>
      </c>
      <c r="E10" s="438">
        <v>98.263000000000005</v>
      </c>
      <c r="F10" s="438">
        <v>98.138000000000005</v>
      </c>
      <c r="L10" s="438"/>
      <c r="M10" s="438"/>
      <c r="N10" s="438"/>
      <c r="O10" s="438"/>
      <c r="P10" s="438"/>
      <c r="Q10" s="438"/>
      <c r="R10" s="438"/>
      <c r="S10" s="440"/>
      <c r="T10" s="440"/>
      <c r="U10" s="440"/>
      <c r="V10" s="440"/>
      <c r="W10" s="440"/>
      <c r="X10" s="440"/>
      <c r="Y10" s="440"/>
      <c r="Z10" s="440"/>
    </row>
    <row r="11" spans="1:26" s="439" customFormat="1" x14ac:dyDescent="0.25">
      <c r="A11" s="437">
        <v>6.375</v>
      </c>
      <c r="B11" s="438" t="s">
        <v>101</v>
      </c>
      <c r="C11" s="438">
        <v>98.954999999999998</v>
      </c>
      <c r="D11" s="438">
        <v>98.83</v>
      </c>
      <c r="E11" s="438">
        <v>98.704999999999998</v>
      </c>
      <c r="F11" s="438">
        <v>98.58</v>
      </c>
      <c r="L11" s="438"/>
      <c r="M11" s="438"/>
      <c r="N11" s="438"/>
      <c r="O11" s="438"/>
      <c r="P11" s="438"/>
      <c r="Q11" s="438"/>
      <c r="R11" s="438"/>
      <c r="S11" s="440"/>
      <c r="T11" s="440"/>
      <c r="U11" s="440"/>
      <c r="V11" s="440"/>
      <c r="W11" s="440"/>
      <c r="X11" s="440"/>
      <c r="Y11" s="440"/>
      <c r="Z11" s="440"/>
    </row>
    <row r="12" spans="1:26" s="439" customFormat="1" x14ac:dyDescent="0.25">
      <c r="A12" s="437">
        <v>6.5</v>
      </c>
      <c r="B12" s="438" t="s">
        <v>101</v>
      </c>
      <c r="C12" s="438">
        <v>99.358999999999995</v>
      </c>
      <c r="D12" s="438">
        <v>99.233999999999995</v>
      </c>
      <c r="E12" s="438">
        <v>99.108999999999995</v>
      </c>
      <c r="F12" s="438">
        <v>98.983999999999995</v>
      </c>
      <c r="L12" s="438"/>
      <c r="M12" s="438"/>
      <c r="N12" s="438"/>
      <c r="O12" s="438"/>
      <c r="P12" s="438"/>
      <c r="Q12" s="438"/>
      <c r="R12" s="438"/>
      <c r="S12" s="440"/>
      <c r="T12" s="440"/>
      <c r="U12" s="440"/>
      <c r="V12" s="440"/>
      <c r="W12" s="440"/>
      <c r="X12" s="440"/>
      <c r="Y12" s="440"/>
      <c r="Z12" s="440"/>
    </row>
    <row r="13" spans="1:26" s="439" customFormat="1" x14ac:dyDescent="0.25">
      <c r="A13" s="437">
        <v>6.625</v>
      </c>
      <c r="B13" s="438" t="s">
        <v>101</v>
      </c>
      <c r="C13" s="438">
        <v>99.724000000000004</v>
      </c>
      <c r="D13" s="438">
        <v>99.599000000000004</v>
      </c>
      <c r="E13" s="438">
        <v>99.474000000000004</v>
      </c>
      <c r="F13" s="438">
        <v>99.349000000000004</v>
      </c>
      <c r="L13" s="438"/>
      <c r="M13" s="438"/>
      <c r="N13" s="438"/>
      <c r="O13" s="438"/>
      <c r="P13" s="438"/>
      <c r="Q13" s="438"/>
      <c r="R13" s="438"/>
      <c r="S13" s="440"/>
      <c r="T13" s="440"/>
      <c r="U13" s="440"/>
      <c r="V13" s="440"/>
      <c r="W13" s="440"/>
      <c r="X13" s="440"/>
      <c r="Y13" s="440"/>
      <c r="Z13" s="440"/>
    </row>
    <row r="14" spans="1:26" s="439" customFormat="1" ht="15.75" thickBot="1" x14ac:dyDescent="0.3">
      <c r="A14" s="437">
        <v>6.75</v>
      </c>
      <c r="B14" s="438" t="s">
        <v>101</v>
      </c>
      <c r="C14" s="438">
        <v>99.19</v>
      </c>
      <c r="D14" s="441">
        <f>'[3]Base Pricing'!AN12+'[3]Base Pricing'!$C$2</f>
        <v>99.091717596670108</v>
      </c>
      <c r="E14" s="438">
        <v>99.801000000000002</v>
      </c>
      <c r="F14" s="438">
        <v>99.676000000000002</v>
      </c>
      <c r="L14" s="438"/>
      <c r="M14" s="438"/>
      <c r="N14" s="438"/>
      <c r="O14" s="438"/>
      <c r="P14" s="438"/>
      <c r="Q14" s="438"/>
      <c r="R14" s="438"/>
      <c r="S14" s="440"/>
      <c r="T14" s="440"/>
      <c r="U14" s="440"/>
      <c r="V14" s="440"/>
      <c r="W14" s="440"/>
      <c r="X14" s="440"/>
      <c r="Y14" s="440"/>
      <c r="Z14" s="440"/>
    </row>
    <row r="15" spans="1:26" s="439" customFormat="1" ht="15.75" thickBot="1" x14ac:dyDescent="0.3">
      <c r="A15" s="637" t="s">
        <v>284</v>
      </c>
      <c r="B15" s="638"/>
      <c r="C15" s="638"/>
      <c r="D15" s="638"/>
      <c r="E15" s="638"/>
      <c r="F15" s="639"/>
      <c r="G15" s="640" t="s">
        <v>333</v>
      </c>
      <c r="H15" s="641"/>
      <c r="I15" s="641"/>
      <c r="J15" s="641"/>
      <c r="K15" s="642"/>
      <c r="L15" s="643" t="s">
        <v>334</v>
      </c>
      <c r="M15" s="644"/>
      <c r="N15" s="644"/>
      <c r="O15" s="644"/>
      <c r="P15" s="644"/>
      <c r="Q15" s="645"/>
      <c r="R15" s="438"/>
      <c r="S15" s="440"/>
      <c r="T15" s="440"/>
      <c r="U15" s="440"/>
      <c r="V15" s="440"/>
      <c r="W15" s="440"/>
      <c r="X15" s="440"/>
      <c r="Y15" s="440"/>
      <c r="Z15" s="440"/>
    </row>
    <row r="16" spans="1:26" s="439" customFormat="1" x14ac:dyDescent="0.25">
      <c r="A16" s="33" t="s">
        <v>96</v>
      </c>
      <c r="B16" s="34" t="s">
        <v>101</v>
      </c>
      <c r="C16" s="34" t="s">
        <v>97</v>
      </c>
      <c r="D16" s="34" t="s">
        <v>98</v>
      </c>
      <c r="E16" s="34" t="s">
        <v>99</v>
      </c>
      <c r="F16" s="35" t="s">
        <v>100</v>
      </c>
      <c r="G16" s="442"/>
      <c r="H16" s="443"/>
      <c r="I16" s="443"/>
      <c r="J16" s="443"/>
      <c r="K16" s="443"/>
      <c r="L16" s="444"/>
      <c r="M16" s="445"/>
      <c r="N16" s="445"/>
      <c r="O16" s="445"/>
      <c r="P16" s="445"/>
      <c r="Q16" s="445"/>
      <c r="R16" s="438"/>
      <c r="S16" s="440"/>
      <c r="T16" s="440"/>
      <c r="U16" s="440"/>
      <c r="V16" s="440"/>
      <c r="W16" s="440"/>
      <c r="X16" s="440"/>
      <c r="Y16" s="440"/>
      <c r="Z16" s="440"/>
    </row>
    <row r="17" spans="1:26" s="21" customFormat="1" x14ac:dyDescent="0.25">
      <c r="A17" s="446">
        <v>7.375</v>
      </c>
      <c r="B17" s="36" t="s">
        <v>101</v>
      </c>
      <c r="C17" s="447">
        <v>99.5</v>
      </c>
      <c r="D17" s="448">
        <v>99.375</v>
      </c>
      <c r="E17" s="36">
        <f t="shared" ref="E17:F36" si="0">D17-0.125</f>
        <v>99.25</v>
      </c>
      <c r="F17" s="36">
        <f t="shared" si="0"/>
        <v>99.125</v>
      </c>
      <c r="G17" s="449">
        <v>7.375</v>
      </c>
      <c r="H17" s="450">
        <f>C17-0.375</f>
        <v>99.125</v>
      </c>
      <c r="I17" s="450">
        <f>D17-0.5</f>
        <v>98.875</v>
      </c>
      <c r="J17" s="450">
        <f>E17-0.5</f>
        <v>98.75</v>
      </c>
      <c r="K17" s="450">
        <f>F17-0.5</f>
        <v>98.625</v>
      </c>
      <c r="L17" s="449">
        <v>7.375</v>
      </c>
      <c r="M17" s="451" t="s">
        <v>101</v>
      </c>
      <c r="N17" s="450">
        <f>C17-0.125</f>
        <v>99.375</v>
      </c>
      <c r="O17" s="450">
        <f t="shared" ref="O17:O50" si="1">D17-0.125</f>
        <v>99.25</v>
      </c>
      <c r="P17" s="450">
        <f>E17-0.25</f>
        <v>99</v>
      </c>
      <c r="Q17" s="450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6">
        <f>A17+0.125</f>
        <v>7.5</v>
      </c>
      <c r="B18" s="36" t="s">
        <v>101</v>
      </c>
      <c r="C18" s="452">
        <v>99.875</v>
      </c>
      <c r="D18" s="453">
        <v>99.75</v>
      </c>
      <c r="E18" s="36">
        <f t="shared" si="0"/>
        <v>99.625</v>
      </c>
      <c r="F18" s="36">
        <f t="shared" si="0"/>
        <v>99.5</v>
      </c>
      <c r="G18" s="454">
        <v>7.5</v>
      </c>
      <c r="H18" s="455">
        <f t="shared" ref="H18:H50" si="3">C18-0.375</f>
        <v>99.5</v>
      </c>
      <c r="I18" s="450">
        <f t="shared" ref="I18:K50" si="4">D18-0.5</f>
        <v>99.25</v>
      </c>
      <c r="J18" s="455">
        <f t="shared" si="4"/>
        <v>99.125</v>
      </c>
      <c r="K18" s="455">
        <f t="shared" si="4"/>
        <v>99</v>
      </c>
      <c r="L18" s="454">
        <v>7.5</v>
      </c>
      <c r="M18" s="451" t="s">
        <v>101</v>
      </c>
      <c r="N18" s="455">
        <f t="shared" ref="N18:N50" si="5">C18-0.125</f>
        <v>99.75</v>
      </c>
      <c r="O18" s="455">
        <f t="shared" si="1"/>
        <v>99.625</v>
      </c>
      <c r="P18" s="455">
        <f t="shared" ref="P18:P50" si="6">E18-0.25</f>
        <v>99.375</v>
      </c>
      <c r="Q18" s="455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6">
        <f t="shared" ref="A19:A50" si="7">A18+0.125</f>
        <v>7.625</v>
      </c>
      <c r="B19" s="36" t="s">
        <v>101</v>
      </c>
      <c r="C19" s="452">
        <v>100.25</v>
      </c>
      <c r="D19" s="453">
        <v>100.125</v>
      </c>
      <c r="E19" s="36">
        <f t="shared" si="0"/>
        <v>100</v>
      </c>
      <c r="F19" s="36">
        <f t="shared" si="0"/>
        <v>99.875</v>
      </c>
      <c r="G19" s="454">
        <v>7.625</v>
      </c>
      <c r="H19" s="455">
        <f t="shared" si="3"/>
        <v>99.875</v>
      </c>
      <c r="I19" s="450">
        <f t="shared" si="4"/>
        <v>99.625</v>
      </c>
      <c r="J19" s="455">
        <f t="shared" si="4"/>
        <v>99.5</v>
      </c>
      <c r="K19" s="455">
        <f t="shared" si="4"/>
        <v>99.375</v>
      </c>
      <c r="L19" s="454">
        <v>7.625</v>
      </c>
      <c r="M19" s="451" t="s">
        <v>101</v>
      </c>
      <c r="N19" s="455">
        <f t="shared" si="5"/>
        <v>100.125</v>
      </c>
      <c r="O19" s="455">
        <f t="shared" si="1"/>
        <v>100</v>
      </c>
      <c r="P19" s="455">
        <f t="shared" si="6"/>
        <v>99.75</v>
      </c>
      <c r="Q19" s="455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6">
        <f t="shared" si="7"/>
        <v>7.75</v>
      </c>
      <c r="B20" s="36" t="s">
        <v>101</v>
      </c>
      <c r="C20" s="452">
        <v>100.625</v>
      </c>
      <c r="D20" s="453">
        <v>100.5</v>
      </c>
      <c r="E20" s="36">
        <f t="shared" si="0"/>
        <v>100.375</v>
      </c>
      <c r="F20" s="36">
        <f t="shared" si="0"/>
        <v>100.25</v>
      </c>
      <c r="G20" s="454">
        <v>7.75</v>
      </c>
      <c r="H20" s="455">
        <f t="shared" si="3"/>
        <v>100.25</v>
      </c>
      <c r="I20" s="450">
        <f t="shared" si="4"/>
        <v>100</v>
      </c>
      <c r="J20" s="455">
        <f t="shared" si="4"/>
        <v>99.875</v>
      </c>
      <c r="K20" s="455">
        <f t="shared" si="4"/>
        <v>99.75</v>
      </c>
      <c r="L20" s="454">
        <v>7.75</v>
      </c>
      <c r="M20" s="451" t="s">
        <v>101</v>
      </c>
      <c r="N20" s="455">
        <f t="shared" si="5"/>
        <v>100.5</v>
      </c>
      <c r="O20" s="455">
        <f t="shared" si="1"/>
        <v>100.375</v>
      </c>
      <c r="P20" s="455">
        <f t="shared" si="6"/>
        <v>100.125</v>
      </c>
      <c r="Q20" s="455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6">
        <f t="shared" si="7"/>
        <v>7.875</v>
      </c>
      <c r="B21" s="36" t="s">
        <v>101</v>
      </c>
      <c r="C21" s="452">
        <v>101</v>
      </c>
      <c r="D21" s="453">
        <v>100.875</v>
      </c>
      <c r="E21" s="36">
        <f t="shared" si="0"/>
        <v>100.75</v>
      </c>
      <c r="F21" s="36">
        <f t="shared" si="0"/>
        <v>100.625</v>
      </c>
      <c r="G21" s="454">
        <v>7.875</v>
      </c>
      <c r="H21" s="455">
        <f t="shared" si="3"/>
        <v>100.625</v>
      </c>
      <c r="I21" s="450">
        <f t="shared" si="4"/>
        <v>100.375</v>
      </c>
      <c r="J21" s="455">
        <f t="shared" si="4"/>
        <v>100.25</v>
      </c>
      <c r="K21" s="455">
        <f t="shared" si="4"/>
        <v>100.125</v>
      </c>
      <c r="L21" s="454">
        <v>7.875</v>
      </c>
      <c r="M21" s="451" t="s">
        <v>101</v>
      </c>
      <c r="N21" s="455">
        <f t="shared" si="5"/>
        <v>100.875</v>
      </c>
      <c r="O21" s="455">
        <f t="shared" si="1"/>
        <v>100.75</v>
      </c>
      <c r="P21" s="455">
        <f t="shared" si="6"/>
        <v>100.5</v>
      </c>
      <c r="Q21" s="455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6">
        <f t="shared" si="7"/>
        <v>8</v>
      </c>
      <c r="B22" s="36" t="s">
        <v>101</v>
      </c>
      <c r="C22" s="452">
        <v>101.375</v>
      </c>
      <c r="D22" s="453">
        <v>101.25</v>
      </c>
      <c r="E22" s="36">
        <f t="shared" si="0"/>
        <v>101.125</v>
      </c>
      <c r="F22" s="36">
        <f t="shared" si="0"/>
        <v>101</v>
      </c>
      <c r="G22" s="454">
        <v>7.99</v>
      </c>
      <c r="H22" s="455">
        <f t="shared" si="3"/>
        <v>101</v>
      </c>
      <c r="I22" s="450">
        <f t="shared" si="4"/>
        <v>100.75</v>
      </c>
      <c r="J22" s="455">
        <f t="shared" si="4"/>
        <v>100.625</v>
      </c>
      <c r="K22" s="455">
        <f t="shared" si="4"/>
        <v>100.5</v>
      </c>
      <c r="L22" s="454">
        <v>7.99</v>
      </c>
      <c r="M22" s="451" t="s">
        <v>101</v>
      </c>
      <c r="N22" s="455">
        <f t="shared" si="5"/>
        <v>101.25</v>
      </c>
      <c r="O22" s="455">
        <f t="shared" si="1"/>
        <v>101.125</v>
      </c>
      <c r="P22" s="455">
        <f t="shared" si="6"/>
        <v>100.875</v>
      </c>
      <c r="Q22" s="455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6">
        <f t="shared" si="7"/>
        <v>8.125</v>
      </c>
      <c r="B23" s="36" t="s">
        <v>101</v>
      </c>
      <c r="C23" s="452">
        <v>101.75</v>
      </c>
      <c r="D23" s="453">
        <v>101.625</v>
      </c>
      <c r="E23" s="36">
        <f t="shared" si="0"/>
        <v>101.5</v>
      </c>
      <c r="F23" s="36">
        <f t="shared" si="0"/>
        <v>101.375</v>
      </c>
      <c r="G23" s="454">
        <v>8.125</v>
      </c>
      <c r="H23" s="455">
        <f t="shared" si="3"/>
        <v>101.375</v>
      </c>
      <c r="I23" s="450">
        <f t="shared" si="4"/>
        <v>101.125</v>
      </c>
      <c r="J23" s="455">
        <f t="shared" si="4"/>
        <v>101</v>
      </c>
      <c r="K23" s="455">
        <f t="shared" si="4"/>
        <v>100.875</v>
      </c>
      <c r="L23" s="454">
        <v>8.125</v>
      </c>
      <c r="M23" s="451" t="s">
        <v>101</v>
      </c>
      <c r="N23" s="455">
        <f t="shared" si="5"/>
        <v>101.625</v>
      </c>
      <c r="O23" s="455">
        <f t="shared" si="1"/>
        <v>101.5</v>
      </c>
      <c r="P23" s="455">
        <f t="shared" si="6"/>
        <v>101.25</v>
      </c>
      <c r="Q23" s="455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6">
        <f t="shared" si="7"/>
        <v>8.25</v>
      </c>
      <c r="B24" s="36" t="s">
        <v>101</v>
      </c>
      <c r="C24" s="452">
        <v>102.125</v>
      </c>
      <c r="D24" s="453">
        <v>102</v>
      </c>
      <c r="E24" s="36">
        <f t="shared" si="0"/>
        <v>101.875</v>
      </c>
      <c r="F24" s="36">
        <f t="shared" si="0"/>
        <v>101.75</v>
      </c>
      <c r="G24" s="454">
        <v>8.25</v>
      </c>
      <c r="H24" s="455">
        <f t="shared" si="3"/>
        <v>101.75</v>
      </c>
      <c r="I24" s="450">
        <f t="shared" si="4"/>
        <v>101.5</v>
      </c>
      <c r="J24" s="455">
        <f t="shared" si="4"/>
        <v>101.375</v>
      </c>
      <c r="K24" s="455">
        <f t="shared" si="4"/>
        <v>101.25</v>
      </c>
      <c r="L24" s="454">
        <v>8.25</v>
      </c>
      <c r="M24" s="451" t="s">
        <v>101</v>
      </c>
      <c r="N24" s="455">
        <f t="shared" si="5"/>
        <v>102</v>
      </c>
      <c r="O24" s="455">
        <f t="shared" si="1"/>
        <v>101.875</v>
      </c>
      <c r="P24" s="455">
        <f t="shared" si="6"/>
        <v>101.625</v>
      </c>
      <c r="Q24" s="455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6">
        <f t="shared" si="7"/>
        <v>8.375</v>
      </c>
      <c r="B25" s="36" t="s">
        <v>101</v>
      </c>
      <c r="C25" s="452">
        <v>102.5</v>
      </c>
      <c r="D25" s="453">
        <v>102.375</v>
      </c>
      <c r="E25" s="36">
        <f t="shared" si="0"/>
        <v>102.25</v>
      </c>
      <c r="F25" s="36">
        <f t="shared" si="0"/>
        <v>102.125</v>
      </c>
      <c r="G25" s="454">
        <v>8.375</v>
      </c>
      <c r="H25" s="455">
        <f t="shared" si="3"/>
        <v>102.125</v>
      </c>
      <c r="I25" s="450">
        <f t="shared" si="4"/>
        <v>101.875</v>
      </c>
      <c r="J25" s="455">
        <f t="shared" si="4"/>
        <v>101.75</v>
      </c>
      <c r="K25" s="455">
        <f t="shared" si="4"/>
        <v>101.625</v>
      </c>
      <c r="L25" s="454">
        <v>8.375</v>
      </c>
      <c r="M25" s="451" t="s">
        <v>101</v>
      </c>
      <c r="N25" s="455">
        <f t="shared" si="5"/>
        <v>102.375</v>
      </c>
      <c r="O25" s="455">
        <f t="shared" si="1"/>
        <v>102.25</v>
      </c>
      <c r="P25" s="455">
        <f t="shared" si="6"/>
        <v>102</v>
      </c>
      <c r="Q25" s="455">
        <f t="shared" si="2"/>
        <v>101.875</v>
      </c>
    </row>
    <row r="26" spans="1:26" s="39" customFormat="1" x14ac:dyDescent="0.25">
      <c r="A26" s="446">
        <f t="shared" si="7"/>
        <v>8.5</v>
      </c>
      <c r="B26" s="36" t="s">
        <v>101</v>
      </c>
      <c r="C26" s="452">
        <v>102.875</v>
      </c>
      <c r="D26" s="453">
        <v>102.75</v>
      </c>
      <c r="E26" s="36">
        <f t="shared" si="0"/>
        <v>102.625</v>
      </c>
      <c r="F26" s="36">
        <f t="shared" si="0"/>
        <v>102.5</v>
      </c>
      <c r="G26" s="454">
        <v>8.5</v>
      </c>
      <c r="H26" s="455">
        <f t="shared" si="3"/>
        <v>102.5</v>
      </c>
      <c r="I26" s="450">
        <f t="shared" si="4"/>
        <v>102.25</v>
      </c>
      <c r="J26" s="455">
        <f t="shared" si="4"/>
        <v>102.125</v>
      </c>
      <c r="K26" s="455">
        <f t="shared" si="4"/>
        <v>102</v>
      </c>
      <c r="L26" s="454">
        <v>8.5</v>
      </c>
      <c r="M26" s="451" t="s">
        <v>101</v>
      </c>
      <c r="N26" s="455">
        <f t="shared" si="5"/>
        <v>102.75</v>
      </c>
      <c r="O26" s="455">
        <f t="shared" si="1"/>
        <v>102.625</v>
      </c>
      <c r="P26" s="455">
        <f t="shared" si="6"/>
        <v>102.375</v>
      </c>
      <c r="Q26" s="455">
        <f t="shared" si="2"/>
        <v>102.25</v>
      </c>
      <c r="S26" s="45"/>
      <c r="T26" s="45"/>
      <c r="U26" s="45"/>
    </row>
    <row r="27" spans="1:26" s="39" customFormat="1" x14ac:dyDescent="0.25">
      <c r="A27" s="446">
        <f t="shared" si="7"/>
        <v>8.625</v>
      </c>
      <c r="B27" s="36" t="s">
        <v>101</v>
      </c>
      <c r="C27" s="452">
        <v>103.25</v>
      </c>
      <c r="D27" s="453">
        <v>103.125</v>
      </c>
      <c r="E27" s="36">
        <f t="shared" si="0"/>
        <v>103</v>
      </c>
      <c r="F27" s="36">
        <f t="shared" si="0"/>
        <v>102.875</v>
      </c>
      <c r="G27" s="454">
        <v>8.625</v>
      </c>
      <c r="H27" s="455">
        <f t="shared" si="3"/>
        <v>102.875</v>
      </c>
      <c r="I27" s="450">
        <f t="shared" si="4"/>
        <v>102.625</v>
      </c>
      <c r="J27" s="455">
        <f t="shared" si="4"/>
        <v>102.5</v>
      </c>
      <c r="K27" s="455">
        <f t="shared" si="4"/>
        <v>102.375</v>
      </c>
      <c r="L27" s="454">
        <v>8.625</v>
      </c>
      <c r="M27" s="451" t="s">
        <v>101</v>
      </c>
      <c r="N27" s="455">
        <f t="shared" si="5"/>
        <v>103.125</v>
      </c>
      <c r="O27" s="455">
        <f t="shared" si="1"/>
        <v>103</v>
      </c>
      <c r="P27" s="455">
        <f t="shared" si="6"/>
        <v>102.75</v>
      </c>
      <c r="Q27" s="455">
        <f t="shared" si="2"/>
        <v>102.625</v>
      </c>
      <c r="T27" s="45"/>
      <c r="U27" s="45"/>
    </row>
    <row r="28" spans="1:26" s="39" customFormat="1" x14ac:dyDescent="0.25">
      <c r="A28" s="446">
        <f t="shared" si="7"/>
        <v>8.75</v>
      </c>
      <c r="B28" s="36" t="s">
        <v>101</v>
      </c>
      <c r="C28" s="452">
        <v>103.625</v>
      </c>
      <c r="D28" s="453">
        <v>103.5</v>
      </c>
      <c r="E28" s="36">
        <f t="shared" si="0"/>
        <v>103.375</v>
      </c>
      <c r="F28" s="36">
        <f t="shared" si="0"/>
        <v>103.25</v>
      </c>
      <c r="G28" s="454">
        <v>8.75</v>
      </c>
      <c r="H28" s="455">
        <f t="shared" si="3"/>
        <v>103.25</v>
      </c>
      <c r="I28" s="450">
        <f t="shared" si="4"/>
        <v>103</v>
      </c>
      <c r="J28" s="455">
        <f t="shared" si="4"/>
        <v>102.875</v>
      </c>
      <c r="K28" s="455">
        <f t="shared" si="4"/>
        <v>102.75</v>
      </c>
      <c r="L28" s="454">
        <v>8.75</v>
      </c>
      <c r="M28" s="451" t="s">
        <v>101</v>
      </c>
      <c r="N28" s="455">
        <f t="shared" si="5"/>
        <v>103.5</v>
      </c>
      <c r="O28" s="455">
        <f t="shared" si="1"/>
        <v>103.375</v>
      </c>
      <c r="P28" s="455">
        <f t="shared" si="6"/>
        <v>103.125</v>
      </c>
      <c r="Q28" s="455">
        <f t="shared" si="2"/>
        <v>103</v>
      </c>
      <c r="T28" s="45"/>
      <c r="U28" s="45"/>
    </row>
    <row r="29" spans="1:26" s="39" customFormat="1" x14ac:dyDescent="0.25">
      <c r="A29" s="446">
        <f t="shared" si="7"/>
        <v>8.875</v>
      </c>
      <c r="B29" s="36" t="s">
        <v>101</v>
      </c>
      <c r="C29" s="452">
        <v>104</v>
      </c>
      <c r="D29" s="453">
        <v>103.875</v>
      </c>
      <c r="E29" s="36">
        <f t="shared" si="0"/>
        <v>103.75</v>
      </c>
      <c r="F29" s="36">
        <f t="shared" si="0"/>
        <v>103.625</v>
      </c>
      <c r="G29" s="454">
        <v>8.875</v>
      </c>
      <c r="H29" s="455">
        <f t="shared" si="3"/>
        <v>103.625</v>
      </c>
      <c r="I29" s="450">
        <f t="shared" si="4"/>
        <v>103.375</v>
      </c>
      <c r="J29" s="455">
        <f t="shared" si="4"/>
        <v>103.25</v>
      </c>
      <c r="K29" s="455">
        <f t="shared" si="4"/>
        <v>103.125</v>
      </c>
      <c r="L29" s="454">
        <v>8.875</v>
      </c>
      <c r="M29" s="451" t="s">
        <v>101</v>
      </c>
      <c r="N29" s="455">
        <f t="shared" si="5"/>
        <v>103.875</v>
      </c>
      <c r="O29" s="455">
        <f t="shared" si="1"/>
        <v>103.75</v>
      </c>
      <c r="P29" s="455">
        <f t="shared" si="6"/>
        <v>103.5</v>
      </c>
      <c r="Q29" s="455">
        <f t="shared" si="2"/>
        <v>103.375</v>
      </c>
      <c r="R29" s="44"/>
      <c r="T29" s="45"/>
      <c r="U29" s="45"/>
    </row>
    <row r="30" spans="1:26" s="39" customFormat="1" x14ac:dyDescent="0.25">
      <c r="A30" s="446">
        <f t="shared" si="7"/>
        <v>9</v>
      </c>
      <c r="B30" s="36" t="s">
        <v>101</v>
      </c>
      <c r="C30" s="452">
        <v>104.375</v>
      </c>
      <c r="D30" s="453">
        <v>104.25</v>
      </c>
      <c r="E30" s="36">
        <f t="shared" si="0"/>
        <v>104.125</v>
      </c>
      <c r="F30" s="36">
        <f t="shared" si="0"/>
        <v>104</v>
      </c>
      <c r="G30" s="454">
        <v>8.99</v>
      </c>
      <c r="H30" s="455">
        <f t="shared" si="3"/>
        <v>104</v>
      </c>
      <c r="I30" s="450">
        <f t="shared" si="4"/>
        <v>103.75</v>
      </c>
      <c r="J30" s="455">
        <f t="shared" si="4"/>
        <v>103.625</v>
      </c>
      <c r="K30" s="455">
        <f t="shared" si="4"/>
        <v>103.5</v>
      </c>
      <c r="L30" s="454">
        <v>8.99</v>
      </c>
      <c r="M30" s="451" t="s">
        <v>101</v>
      </c>
      <c r="N30" s="455">
        <f t="shared" si="5"/>
        <v>104.25</v>
      </c>
      <c r="O30" s="455">
        <f t="shared" si="1"/>
        <v>104.125</v>
      </c>
      <c r="P30" s="455">
        <f t="shared" si="6"/>
        <v>103.875</v>
      </c>
      <c r="Q30" s="455">
        <f t="shared" si="2"/>
        <v>103.75</v>
      </c>
      <c r="R30" s="46"/>
      <c r="T30" s="45"/>
      <c r="U30" s="45"/>
    </row>
    <row r="31" spans="1:26" s="39" customFormat="1" x14ac:dyDescent="0.25">
      <c r="A31" s="446">
        <f t="shared" si="7"/>
        <v>9.125</v>
      </c>
      <c r="B31" s="36" t="s">
        <v>101</v>
      </c>
      <c r="C31" s="452">
        <v>104.75</v>
      </c>
      <c r="D31" s="453">
        <v>104.625</v>
      </c>
      <c r="E31" s="36">
        <f t="shared" si="0"/>
        <v>104.5</v>
      </c>
      <c r="F31" s="36">
        <f t="shared" si="0"/>
        <v>104.375</v>
      </c>
      <c r="G31" s="454">
        <v>9.125</v>
      </c>
      <c r="H31" s="455">
        <f t="shared" si="3"/>
        <v>104.375</v>
      </c>
      <c r="I31" s="450">
        <f t="shared" si="4"/>
        <v>104.125</v>
      </c>
      <c r="J31" s="455">
        <f t="shared" si="4"/>
        <v>104</v>
      </c>
      <c r="K31" s="455">
        <f t="shared" si="4"/>
        <v>103.875</v>
      </c>
      <c r="L31" s="454">
        <v>9.125</v>
      </c>
      <c r="M31" s="451" t="s">
        <v>101</v>
      </c>
      <c r="N31" s="455">
        <f t="shared" si="5"/>
        <v>104.625</v>
      </c>
      <c r="O31" s="455">
        <f t="shared" si="1"/>
        <v>104.5</v>
      </c>
      <c r="P31" s="455">
        <f t="shared" si="6"/>
        <v>104.25</v>
      </c>
      <c r="Q31" s="455">
        <f t="shared" si="2"/>
        <v>104.125</v>
      </c>
      <c r="R31" s="44"/>
      <c r="T31" s="45"/>
      <c r="U31" s="45"/>
    </row>
    <row r="32" spans="1:26" s="39" customFormat="1" x14ac:dyDescent="0.25">
      <c r="A32" s="446">
        <f t="shared" si="7"/>
        <v>9.25</v>
      </c>
      <c r="B32" s="36" t="s">
        <v>101</v>
      </c>
      <c r="C32" s="452">
        <v>105.125</v>
      </c>
      <c r="D32" s="453">
        <v>105</v>
      </c>
      <c r="E32" s="36">
        <f t="shared" si="0"/>
        <v>104.875</v>
      </c>
      <c r="F32" s="36">
        <f t="shared" si="0"/>
        <v>104.75</v>
      </c>
      <c r="G32" s="454">
        <v>9.25</v>
      </c>
      <c r="H32" s="455">
        <f t="shared" si="3"/>
        <v>104.75</v>
      </c>
      <c r="I32" s="450">
        <f t="shared" si="4"/>
        <v>104.5</v>
      </c>
      <c r="J32" s="455">
        <f t="shared" si="4"/>
        <v>104.375</v>
      </c>
      <c r="K32" s="455">
        <f t="shared" si="4"/>
        <v>104.25</v>
      </c>
      <c r="L32" s="454">
        <v>9.25</v>
      </c>
      <c r="M32" s="451" t="s">
        <v>101</v>
      </c>
      <c r="N32" s="455">
        <f t="shared" si="5"/>
        <v>105</v>
      </c>
      <c r="O32" s="455">
        <f t="shared" si="1"/>
        <v>104.875</v>
      </c>
      <c r="P32" s="455">
        <f t="shared" si="6"/>
        <v>104.625</v>
      </c>
      <c r="Q32" s="455">
        <f t="shared" si="2"/>
        <v>104.5</v>
      </c>
      <c r="R32" s="44"/>
      <c r="T32" s="45"/>
      <c r="U32" s="45"/>
    </row>
    <row r="33" spans="1:26" s="39" customFormat="1" x14ac:dyDescent="0.25">
      <c r="A33" s="446">
        <f t="shared" si="7"/>
        <v>9.375</v>
      </c>
      <c r="B33" s="36" t="s">
        <v>101</v>
      </c>
      <c r="C33" s="452">
        <v>105.5</v>
      </c>
      <c r="D33" s="453">
        <v>105.375</v>
      </c>
      <c r="E33" s="36">
        <f t="shared" si="0"/>
        <v>105.25</v>
      </c>
      <c r="F33" s="36">
        <f t="shared" si="0"/>
        <v>105.125</v>
      </c>
      <c r="G33" s="454">
        <v>9.375</v>
      </c>
      <c r="H33" s="455">
        <f t="shared" si="3"/>
        <v>105.125</v>
      </c>
      <c r="I33" s="450">
        <f t="shared" si="4"/>
        <v>104.875</v>
      </c>
      <c r="J33" s="455">
        <f t="shared" si="4"/>
        <v>104.75</v>
      </c>
      <c r="K33" s="455">
        <f t="shared" si="4"/>
        <v>104.625</v>
      </c>
      <c r="L33" s="454">
        <v>9.375</v>
      </c>
      <c r="M33" s="451" t="s">
        <v>101</v>
      </c>
      <c r="N33" s="455">
        <f t="shared" si="5"/>
        <v>105.375</v>
      </c>
      <c r="O33" s="455">
        <f t="shared" si="1"/>
        <v>105.25</v>
      </c>
      <c r="P33" s="455">
        <f t="shared" si="6"/>
        <v>105</v>
      </c>
      <c r="Q33" s="455">
        <f t="shared" si="2"/>
        <v>104.875</v>
      </c>
      <c r="R33" s="40"/>
    </row>
    <row r="34" spans="1:26" s="39" customFormat="1" x14ac:dyDescent="0.25">
      <c r="A34" s="446">
        <f t="shared" si="7"/>
        <v>9.5</v>
      </c>
      <c r="B34" s="36" t="s">
        <v>101</v>
      </c>
      <c r="C34" s="452">
        <v>105.875</v>
      </c>
      <c r="D34" s="453">
        <v>105.75</v>
      </c>
      <c r="E34" s="36">
        <f t="shared" si="0"/>
        <v>105.625</v>
      </c>
      <c r="F34" s="36">
        <f t="shared" si="0"/>
        <v>105.5</v>
      </c>
      <c r="G34" s="454">
        <v>9.5</v>
      </c>
      <c r="H34" s="455">
        <f t="shared" si="3"/>
        <v>105.5</v>
      </c>
      <c r="I34" s="450">
        <f t="shared" si="4"/>
        <v>105.25</v>
      </c>
      <c r="J34" s="455">
        <f t="shared" si="4"/>
        <v>105.125</v>
      </c>
      <c r="K34" s="455">
        <f t="shared" si="4"/>
        <v>105</v>
      </c>
      <c r="L34" s="454">
        <v>9.5</v>
      </c>
      <c r="M34" s="451" t="s">
        <v>101</v>
      </c>
      <c r="N34" s="455">
        <f t="shared" si="5"/>
        <v>105.75</v>
      </c>
      <c r="O34" s="455">
        <f t="shared" si="1"/>
        <v>105.625</v>
      </c>
      <c r="P34" s="455">
        <f t="shared" si="6"/>
        <v>105.375</v>
      </c>
      <c r="Q34" s="455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6">
        <f t="shared" si="7"/>
        <v>9.625</v>
      </c>
      <c r="B35" s="36" t="s">
        <v>101</v>
      </c>
      <c r="C35" s="452">
        <v>106.25</v>
      </c>
      <c r="D35" s="453">
        <v>106.125</v>
      </c>
      <c r="E35" s="36">
        <f t="shared" si="0"/>
        <v>106</v>
      </c>
      <c r="F35" s="36">
        <f t="shared" si="0"/>
        <v>105.875</v>
      </c>
      <c r="G35" s="454">
        <v>9.625</v>
      </c>
      <c r="H35" s="455">
        <f t="shared" si="3"/>
        <v>105.875</v>
      </c>
      <c r="I35" s="450">
        <f t="shared" si="4"/>
        <v>105.625</v>
      </c>
      <c r="J35" s="455">
        <f t="shared" si="4"/>
        <v>105.5</v>
      </c>
      <c r="K35" s="455">
        <f t="shared" si="4"/>
        <v>105.375</v>
      </c>
      <c r="L35" s="454">
        <v>9.625</v>
      </c>
      <c r="M35" s="451" t="s">
        <v>101</v>
      </c>
      <c r="N35" s="455">
        <f t="shared" si="5"/>
        <v>106.125</v>
      </c>
      <c r="O35" s="455">
        <f t="shared" si="1"/>
        <v>106</v>
      </c>
      <c r="P35" s="455">
        <f t="shared" si="6"/>
        <v>105.75</v>
      </c>
      <c r="Q35" s="455">
        <f t="shared" si="2"/>
        <v>105.625</v>
      </c>
      <c r="R35" s="44"/>
      <c r="T35" s="45"/>
      <c r="U35" s="45"/>
    </row>
    <row r="36" spans="1:26" s="39" customFormat="1" x14ac:dyDescent="0.25">
      <c r="A36" s="446">
        <f t="shared" si="7"/>
        <v>9.75</v>
      </c>
      <c r="B36" s="36" t="s">
        <v>101</v>
      </c>
      <c r="C36" s="452">
        <v>106.625</v>
      </c>
      <c r="D36" s="453">
        <v>106.5</v>
      </c>
      <c r="E36" s="36">
        <f t="shared" si="0"/>
        <v>106.375</v>
      </c>
      <c r="F36" s="36">
        <f t="shared" si="0"/>
        <v>106.25</v>
      </c>
      <c r="G36" s="454">
        <v>9.75</v>
      </c>
      <c r="H36" s="455">
        <f t="shared" si="3"/>
        <v>106.25</v>
      </c>
      <c r="I36" s="450">
        <f t="shared" si="4"/>
        <v>106</v>
      </c>
      <c r="J36" s="455">
        <f t="shared" si="4"/>
        <v>105.875</v>
      </c>
      <c r="K36" s="455">
        <f t="shared" si="4"/>
        <v>105.75</v>
      </c>
      <c r="L36" s="454">
        <v>9.75</v>
      </c>
      <c r="M36" s="451" t="s">
        <v>101</v>
      </c>
      <c r="N36" s="455">
        <f t="shared" si="5"/>
        <v>106.5</v>
      </c>
      <c r="O36" s="455">
        <f t="shared" si="1"/>
        <v>106.375</v>
      </c>
      <c r="P36" s="455">
        <f t="shared" si="6"/>
        <v>106.125</v>
      </c>
      <c r="Q36" s="455">
        <f t="shared" si="2"/>
        <v>106</v>
      </c>
      <c r="R36" s="44"/>
      <c r="T36" s="45"/>
      <c r="U36" s="45"/>
    </row>
    <row r="37" spans="1:26" s="39" customFormat="1" x14ac:dyDescent="0.25">
      <c r="A37" s="446">
        <f t="shared" si="7"/>
        <v>9.875</v>
      </c>
      <c r="B37" s="36" t="s">
        <v>101</v>
      </c>
      <c r="C37" s="452">
        <v>107</v>
      </c>
      <c r="D37" s="453">
        <v>106.875</v>
      </c>
      <c r="E37" s="36">
        <f t="shared" ref="E37:F52" si="8">D37-0.125</f>
        <v>106.75</v>
      </c>
      <c r="F37" s="36">
        <f t="shared" si="8"/>
        <v>106.625</v>
      </c>
      <c r="G37" s="454">
        <v>9.875</v>
      </c>
      <c r="H37" s="455">
        <f t="shared" si="3"/>
        <v>106.625</v>
      </c>
      <c r="I37" s="450">
        <f t="shared" si="4"/>
        <v>106.375</v>
      </c>
      <c r="J37" s="455">
        <f t="shared" si="4"/>
        <v>106.25</v>
      </c>
      <c r="K37" s="455">
        <f t="shared" si="4"/>
        <v>106.125</v>
      </c>
      <c r="L37" s="454">
        <v>9.875</v>
      </c>
      <c r="M37" s="451" t="s">
        <v>101</v>
      </c>
      <c r="N37" s="455">
        <f t="shared" si="5"/>
        <v>106.875</v>
      </c>
      <c r="O37" s="455">
        <f t="shared" si="1"/>
        <v>106.75</v>
      </c>
      <c r="P37" s="455">
        <f t="shared" si="6"/>
        <v>106.5</v>
      </c>
      <c r="Q37" s="455">
        <f t="shared" si="2"/>
        <v>106.375</v>
      </c>
      <c r="R37" s="44"/>
      <c r="T37" s="45"/>
      <c r="U37" s="45"/>
    </row>
    <row r="38" spans="1:26" s="39" customFormat="1" x14ac:dyDescent="0.25">
      <c r="A38" s="446">
        <f t="shared" si="7"/>
        <v>10</v>
      </c>
      <c r="B38" s="36" t="s">
        <v>101</v>
      </c>
      <c r="C38" s="452">
        <v>107.375</v>
      </c>
      <c r="D38" s="453">
        <v>107.25</v>
      </c>
      <c r="E38" s="36">
        <f t="shared" si="8"/>
        <v>107.125</v>
      </c>
      <c r="F38" s="36">
        <f t="shared" si="8"/>
        <v>107</v>
      </c>
      <c r="G38" s="454">
        <v>9.99</v>
      </c>
      <c r="H38" s="455">
        <f t="shared" si="3"/>
        <v>107</v>
      </c>
      <c r="I38" s="450">
        <f t="shared" si="4"/>
        <v>106.75</v>
      </c>
      <c r="J38" s="455">
        <f t="shared" si="4"/>
        <v>106.625</v>
      </c>
      <c r="K38" s="455">
        <f t="shared" si="4"/>
        <v>106.5</v>
      </c>
      <c r="L38" s="454">
        <v>9.99</v>
      </c>
      <c r="M38" s="451" t="s">
        <v>101</v>
      </c>
      <c r="N38" s="455">
        <f t="shared" si="5"/>
        <v>107.25</v>
      </c>
      <c r="O38" s="455">
        <f t="shared" si="1"/>
        <v>107.125</v>
      </c>
      <c r="P38" s="455">
        <f t="shared" si="6"/>
        <v>106.875</v>
      </c>
      <c r="Q38" s="455">
        <f t="shared" si="2"/>
        <v>106.75</v>
      </c>
      <c r="R38" s="46"/>
      <c r="T38" s="45"/>
      <c r="U38" s="45"/>
    </row>
    <row r="39" spans="1:26" s="39" customFormat="1" x14ac:dyDescent="0.25">
      <c r="A39" s="446">
        <f t="shared" si="7"/>
        <v>10.125</v>
      </c>
      <c r="B39" s="36" t="s">
        <v>101</v>
      </c>
      <c r="C39" s="452">
        <v>107.75</v>
      </c>
      <c r="D39" s="453">
        <v>107.625</v>
      </c>
      <c r="E39" s="36">
        <f t="shared" si="8"/>
        <v>107.5</v>
      </c>
      <c r="F39" s="36">
        <f t="shared" si="8"/>
        <v>107.375</v>
      </c>
      <c r="G39" s="454">
        <v>10.125</v>
      </c>
      <c r="H39" s="455">
        <f t="shared" si="3"/>
        <v>107.375</v>
      </c>
      <c r="I39" s="450">
        <f t="shared" si="4"/>
        <v>107.125</v>
      </c>
      <c r="J39" s="455">
        <f t="shared" si="4"/>
        <v>107</v>
      </c>
      <c r="K39" s="455">
        <f t="shared" si="4"/>
        <v>106.875</v>
      </c>
      <c r="L39" s="454">
        <v>10.125</v>
      </c>
      <c r="M39" s="451" t="s">
        <v>101</v>
      </c>
      <c r="N39" s="455">
        <f t="shared" si="5"/>
        <v>107.625</v>
      </c>
      <c r="O39" s="455">
        <f t="shared" si="1"/>
        <v>107.5</v>
      </c>
      <c r="P39" s="455">
        <f t="shared" si="6"/>
        <v>107.25</v>
      </c>
      <c r="Q39" s="455">
        <f t="shared" si="2"/>
        <v>107.125</v>
      </c>
      <c r="R39" s="44"/>
      <c r="T39" s="45"/>
      <c r="U39" s="45"/>
    </row>
    <row r="40" spans="1:26" s="39" customFormat="1" x14ac:dyDescent="0.25">
      <c r="A40" s="446">
        <f t="shared" si="7"/>
        <v>10.25</v>
      </c>
      <c r="B40" s="36" t="s">
        <v>101</v>
      </c>
      <c r="C40" s="452">
        <v>108.125</v>
      </c>
      <c r="D40" s="453">
        <v>108</v>
      </c>
      <c r="E40" s="36">
        <f t="shared" si="8"/>
        <v>107.875</v>
      </c>
      <c r="F40" s="36">
        <f t="shared" si="8"/>
        <v>107.75</v>
      </c>
      <c r="G40" s="454">
        <v>10.25</v>
      </c>
      <c r="H40" s="455">
        <f t="shared" si="3"/>
        <v>107.75</v>
      </c>
      <c r="I40" s="450">
        <f t="shared" si="4"/>
        <v>107.5</v>
      </c>
      <c r="J40" s="455">
        <f t="shared" si="4"/>
        <v>107.375</v>
      </c>
      <c r="K40" s="455">
        <f t="shared" si="4"/>
        <v>107.25</v>
      </c>
      <c r="L40" s="454">
        <v>10.25</v>
      </c>
      <c r="M40" s="451" t="s">
        <v>101</v>
      </c>
      <c r="N40" s="455">
        <f t="shared" si="5"/>
        <v>108</v>
      </c>
      <c r="O40" s="455">
        <f t="shared" si="1"/>
        <v>107.875</v>
      </c>
      <c r="P40" s="455">
        <f t="shared" si="6"/>
        <v>107.625</v>
      </c>
      <c r="Q40" s="455">
        <f t="shared" si="2"/>
        <v>107.5</v>
      </c>
      <c r="R40" s="44"/>
      <c r="T40" s="45"/>
      <c r="U40" s="45"/>
    </row>
    <row r="41" spans="1:26" s="39" customFormat="1" x14ac:dyDescent="0.25">
      <c r="A41" s="446">
        <f t="shared" si="7"/>
        <v>10.375</v>
      </c>
      <c r="B41" s="36" t="s">
        <v>101</v>
      </c>
      <c r="C41" s="452">
        <v>108.5</v>
      </c>
      <c r="D41" s="453">
        <v>108.375</v>
      </c>
      <c r="E41" s="36">
        <f t="shared" si="8"/>
        <v>108.25</v>
      </c>
      <c r="F41" s="36">
        <f t="shared" si="8"/>
        <v>108.125</v>
      </c>
      <c r="G41" s="454">
        <v>10.375</v>
      </c>
      <c r="H41" s="455">
        <f t="shared" si="3"/>
        <v>108.125</v>
      </c>
      <c r="I41" s="450">
        <f t="shared" si="4"/>
        <v>107.875</v>
      </c>
      <c r="J41" s="455">
        <f t="shared" si="4"/>
        <v>107.75</v>
      </c>
      <c r="K41" s="455">
        <f t="shared" si="4"/>
        <v>107.625</v>
      </c>
      <c r="L41" s="454">
        <v>10.375</v>
      </c>
      <c r="M41" s="451" t="s">
        <v>101</v>
      </c>
      <c r="N41" s="455">
        <f t="shared" si="5"/>
        <v>108.375</v>
      </c>
      <c r="O41" s="455">
        <f t="shared" si="1"/>
        <v>108.25</v>
      </c>
      <c r="P41" s="455">
        <f t="shared" si="6"/>
        <v>108</v>
      </c>
      <c r="Q41" s="455">
        <f t="shared" si="2"/>
        <v>107.875</v>
      </c>
      <c r="R41" s="40"/>
    </row>
    <row r="42" spans="1:26" s="39" customFormat="1" ht="18.75" x14ac:dyDescent="0.3">
      <c r="A42" s="446">
        <f t="shared" si="7"/>
        <v>10.5</v>
      </c>
      <c r="B42" s="36" t="s">
        <v>101</v>
      </c>
      <c r="C42" s="452">
        <v>108.875</v>
      </c>
      <c r="D42" s="453">
        <v>108.75</v>
      </c>
      <c r="E42" s="36">
        <f t="shared" si="8"/>
        <v>108.625</v>
      </c>
      <c r="F42" s="36">
        <f t="shared" si="8"/>
        <v>108.5</v>
      </c>
      <c r="G42" s="454">
        <v>10.5</v>
      </c>
      <c r="H42" s="455">
        <f t="shared" si="3"/>
        <v>108.5</v>
      </c>
      <c r="I42" s="450">
        <f t="shared" si="4"/>
        <v>108.25</v>
      </c>
      <c r="J42" s="455">
        <f t="shared" si="4"/>
        <v>108.125</v>
      </c>
      <c r="K42" s="455">
        <f t="shared" si="4"/>
        <v>108</v>
      </c>
      <c r="L42" s="454">
        <v>10.5</v>
      </c>
      <c r="M42" s="451" t="s">
        <v>101</v>
      </c>
      <c r="N42" s="455">
        <f t="shared" si="5"/>
        <v>108.75</v>
      </c>
      <c r="O42" s="455">
        <f t="shared" si="1"/>
        <v>108.625</v>
      </c>
      <c r="P42" s="455">
        <f t="shared" si="6"/>
        <v>108.375</v>
      </c>
      <c r="Q42" s="455">
        <f t="shared" si="2"/>
        <v>108.25</v>
      </c>
      <c r="R42" s="41"/>
    </row>
    <row r="43" spans="1:26" s="39" customFormat="1" x14ac:dyDescent="0.25">
      <c r="A43" s="446">
        <f t="shared" si="7"/>
        <v>10.625</v>
      </c>
      <c r="B43" s="36" t="s">
        <v>101</v>
      </c>
      <c r="C43" s="452">
        <v>109.25</v>
      </c>
      <c r="D43" s="453">
        <v>109.125</v>
      </c>
      <c r="E43" s="36">
        <f t="shared" si="8"/>
        <v>109</v>
      </c>
      <c r="F43" s="36">
        <f t="shared" si="8"/>
        <v>108.875</v>
      </c>
      <c r="G43" s="454">
        <v>10.625</v>
      </c>
      <c r="H43" s="455">
        <f t="shared" si="3"/>
        <v>108.875</v>
      </c>
      <c r="I43" s="450">
        <f t="shared" si="4"/>
        <v>108.625</v>
      </c>
      <c r="J43" s="455">
        <f t="shared" si="4"/>
        <v>108.5</v>
      </c>
      <c r="K43" s="455">
        <f t="shared" si="4"/>
        <v>108.375</v>
      </c>
      <c r="L43" s="454">
        <v>10.625</v>
      </c>
      <c r="M43" s="451" t="s">
        <v>101</v>
      </c>
      <c r="N43" s="455">
        <f t="shared" si="5"/>
        <v>109.125</v>
      </c>
      <c r="O43" s="455">
        <f t="shared" si="1"/>
        <v>109</v>
      </c>
      <c r="P43" s="455">
        <f t="shared" si="6"/>
        <v>108.75</v>
      </c>
      <c r="Q43" s="455">
        <f t="shared" si="2"/>
        <v>108.625</v>
      </c>
      <c r="R43" s="40"/>
    </row>
    <row r="44" spans="1:26" ht="18.75" x14ac:dyDescent="0.3">
      <c r="A44" s="446">
        <f t="shared" si="7"/>
        <v>10.75</v>
      </c>
      <c r="B44" s="36" t="s">
        <v>101</v>
      </c>
      <c r="C44" s="452">
        <v>109.625</v>
      </c>
      <c r="D44" s="453">
        <v>109.5</v>
      </c>
      <c r="E44" s="36">
        <f t="shared" si="8"/>
        <v>109.375</v>
      </c>
      <c r="F44" s="36">
        <f t="shared" si="8"/>
        <v>109.25</v>
      </c>
      <c r="G44" s="454">
        <v>10.75</v>
      </c>
      <c r="H44" s="455">
        <f t="shared" si="3"/>
        <v>109.25</v>
      </c>
      <c r="I44" s="450">
        <f t="shared" si="4"/>
        <v>109</v>
      </c>
      <c r="J44" s="455">
        <f t="shared" si="4"/>
        <v>108.875</v>
      </c>
      <c r="K44" s="455">
        <f t="shared" si="4"/>
        <v>108.75</v>
      </c>
      <c r="L44" s="454">
        <v>10.75</v>
      </c>
      <c r="M44" s="451" t="s">
        <v>101</v>
      </c>
      <c r="N44" s="455">
        <f t="shared" si="5"/>
        <v>109.5</v>
      </c>
      <c r="O44" s="455">
        <f t="shared" si="1"/>
        <v>109.375</v>
      </c>
      <c r="P44" s="455">
        <f t="shared" si="6"/>
        <v>109.125</v>
      </c>
      <c r="Q44" s="455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6">
        <f t="shared" si="7"/>
        <v>10.875</v>
      </c>
      <c r="B45" s="36" t="s">
        <v>101</v>
      </c>
      <c r="C45" s="452">
        <v>110</v>
      </c>
      <c r="D45" s="453">
        <v>109.875</v>
      </c>
      <c r="E45" s="36">
        <f t="shared" si="8"/>
        <v>109.75</v>
      </c>
      <c r="F45" s="36">
        <f t="shared" si="8"/>
        <v>109.625</v>
      </c>
      <c r="G45" s="454">
        <v>10.875</v>
      </c>
      <c r="H45" s="455">
        <f t="shared" si="3"/>
        <v>109.625</v>
      </c>
      <c r="I45" s="450">
        <f t="shared" si="4"/>
        <v>109.375</v>
      </c>
      <c r="J45" s="455">
        <f t="shared" si="4"/>
        <v>109.25</v>
      </c>
      <c r="K45" s="455">
        <f t="shared" si="4"/>
        <v>109.125</v>
      </c>
      <c r="L45" s="454">
        <v>10.875</v>
      </c>
      <c r="M45" s="451" t="s">
        <v>101</v>
      </c>
      <c r="N45" s="455">
        <f t="shared" si="5"/>
        <v>109.875</v>
      </c>
      <c r="O45" s="455">
        <f t="shared" si="1"/>
        <v>109.75</v>
      </c>
      <c r="P45" s="455">
        <f t="shared" si="6"/>
        <v>109.5</v>
      </c>
      <c r="Q45" s="455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6">
        <f t="shared" si="7"/>
        <v>11</v>
      </c>
      <c r="B46" s="36" t="s">
        <v>101</v>
      </c>
      <c r="C46" s="452">
        <v>110.375</v>
      </c>
      <c r="D46" s="453">
        <v>110.25</v>
      </c>
      <c r="E46" s="36">
        <f t="shared" si="8"/>
        <v>110.125</v>
      </c>
      <c r="F46" s="36">
        <f t="shared" si="8"/>
        <v>110</v>
      </c>
      <c r="G46" s="454">
        <v>10.99</v>
      </c>
      <c r="H46" s="455">
        <f t="shared" si="3"/>
        <v>110</v>
      </c>
      <c r="I46" s="450">
        <f t="shared" si="4"/>
        <v>109.75</v>
      </c>
      <c r="J46" s="455">
        <f t="shared" si="4"/>
        <v>109.625</v>
      </c>
      <c r="K46" s="455">
        <f t="shared" si="4"/>
        <v>109.5</v>
      </c>
      <c r="L46" s="454">
        <v>10.99</v>
      </c>
      <c r="M46" s="451" t="s">
        <v>101</v>
      </c>
      <c r="N46" s="455">
        <f t="shared" si="5"/>
        <v>110.25</v>
      </c>
      <c r="O46" s="455">
        <f t="shared" si="1"/>
        <v>110.125</v>
      </c>
      <c r="P46" s="455">
        <f t="shared" si="6"/>
        <v>109.875</v>
      </c>
      <c r="Q46" s="455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6">
        <f t="shared" si="7"/>
        <v>11.125</v>
      </c>
      <c r="B47" s="36" t="s">
        <v>101</v>
      </c>
      <c r="C47" s="452">
        <v>110.75</v>
      </c>
      <c r="D47" s="453">
        <v>110.625</v>
      </c>
      <c r="E47" s="36">
        <f t="shared" si="8"/>
        <v>110.5</v>
      </c>
      <c r="F47" s="36">
        <f t="shared" si="8"/>
        <v>110.375</v>
      </c>
      <c r="G47" s="454">
        <v>11.125</v>
      </c>
      <c r="H47" s="455">
        <f t="shared" si="3"/>
        <v>110.375</v>
      </c>
      <c r="I47" s="450">
        <f t="shared" si="4"/>
        <v>110.125</v>
      </c>
      <c r="J47" s="455">
        <f t="shared" si="4"/>
        <v>110</v>
      </c>
      <c r="K47" s="455">
        <f t="shared" si="4"/>
        <v>109.875</v>
      </c>
      <c r="L47" s="454">
        <v>11.125</v>
      </c>
      <c r="M47" s="451" t="s">
        <v>101</v>
      </c>
      <c r="N47" s="455">
        <f t="shared" si="5"/>
        <v>110.625</v>
      </c>
      <c r="O47" s="455">
        <f t="shared" si="1"/>
        <v>110.5</v>
      </c>
      <c r="P47" s="455">
        <f t="shared" si="6"/>
        <v>110.25</v>
      </c>
      <c r="Q47" s="455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6">
        <f t="shared" si="7"/>
        <v>11.25</v>
      </c>
      <c r="B48" s="36" t="s">
        <v>101</v>
      </c>
      <c r="C48" s="452">
        <v>111.125</v>
      </c>
      <c r="D48" s="453">
        <v>111</v>
      </c>
      <c r="E48" s="36">
        <f t="shared" si="8"/>
        <v>110.875</v>
      </c>
      <c r="F48" s="36">
        <f t="shared" si="8"/>
        <v>110.75</v>
      </c>
      <c r="G48" s="454">
        <v>11.25</v>
      </c>
      <c r="H48" s="455">
        <f t="shared" si="3"/>
        <v>110.75</v>
      </c>
      <c r="I48" s="450">
        <f t="shared" si="4"/>
        <v>110.5</v>
      </c>
      <c r="J48" s="455">
        <f t="shared" si="4"/>
        <v>110.375</v>
      </c>
      <c r="K48" s="455">
        <f t="shared" si="4"/>
        <v>110.25</v>
      </c>
      <c r="L48" s="454">
        <v>11.25</v>
      </c>
      <c r="M48" s="451" t="s">
        <v>101</v>
      </c>
      <c r="N48" s="455">
        <f t="shared" si="5"/>
        <v>111</v>
      </c>
      <c r="O48" s="455">
        <f t="shared" si="1"/>
        <v>110.875</v>
      </c>
      <c r="P48" s="455">
        <f t="shared" si="6"/>
        <v>110.625</v>
      </c>
      <c r="Q48" s="455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6">
        <f t="shared" si="7"/>
        <v>11.375</v>
      </c>
      <c r="B49" s="36" t="s">
        <v>101</v>
      </c>
      <c r="C49" s="452">
        <v>111.5</v>
      </c>
      <c r="D49" s="453">
        <v>111.375</v>
      </c>
      <c r="E49" s="36">
        <f t="shared" si="8"/>
        <v>111.25</v>
      </c>
      <c r="F49" s="36">
        <f t="shared" si="8"/>
        <v>111.125</v>
      </c>
      <c r="G49" s="454">
        <v>11.375400000000001</v>
      </c>
      <c r="H49" s="455">
        <f t="shared" si="3"/>
        <v>111.125</v>
      </c>
      <c r="I49" s="450">
        <f t="shared" si="4"/>
        <v>110.875</v>
      </c>
      <c r="J49" s="455">
        <f t="shared" si="4"/>
        <v>110.75</v>
      </c>
      <c r="K49" s="455">
        <f t="shared" si="4"/>
        <v>110.625</v>
      </c>
      <c r="L49" s="454">
        <v>11.375400000000001</v>
      </c>
      <c r="M49" s="451" t="s">
        <v>101</v>
      </c>
      <c r="N49" s="455">
        <f t="shared" si="5"/>
        <v>111.375</v>
      </c>
      <c r="O49" s="455">
        <f t="shared" si="1"/>
        <v>111.25</v>
      </c>
      <c r="P49" s="455">
        <f t="shared" si="6"/>
        <v>111</v>
      </c>
      <c r="Q49" s="455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6">
        <f t="shared" si="7"/>
        <v>11.5</v>
      </c>
      <c r="B50" s="456" t="s">
        <v>101</v>
      </c>
      <c r="C50" s="452">
        <v>111.875</v>
      </c>
      <c r="D50" s="453">
        <v>111.75</v>
      </c>
      <c r="E50" s="456">
        <f t="shared" si="8"/>
        <v>111.625</v>
      </c>
      <c r="F50" s="456">
        <f t="shared" si="8"/>
        <v>111.5</v>
      </c>
      <c r="G50" s="454">
        <v>11.5</v>
      </c>
      <c r="H50" s="455">
        <f t="shared" si="3"/>
        <v>111.5</v>
      </c>
      <c r="I50" s="450">
        <f t="shared" si="4"/>
        <v>111.25</v>
      </c>
      <c r="J50" s="455">
        <f t="shared" si="4"/>
        <v>111.125</v>
      </c>
      <c r="K50" s="455">
        <f t="shared" si="4"/>
        <v>111</v>
      </c>
      <c r="L50" s="454">
        <v>11.5</v>
      </c>
      <c r="M50" s="451" t="s">
        <v>101</v>
      </c>
      <c r="N50" s="455">
        <f t="shared" si="5"/>
        <v>111.75</v>
      </c>
      <c r="O50" s="455">
        <f t="shared" si="1"/>
        <v>111.625</v>
      </c>
      <c r="P50" s="455">
        <f t="shared" si="6"/>
        <v>111.375</v>
      </c>
      <c r="Q50" s="455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5" customFormat="1" x14ac:dyDescent="0.25">
      <c r="A51" s="457">
        <f t="shared" ref="A51:A65" si="9">A50+0.125</f>
        <v>11.625</v>
      </c>
      <c r="B51" s="451" t="s">
        <v>101</v>
      </c>
      <c r="C51" s="451">
        <f t="shared" ref="C51:C65" si="10">C50+0.125</f>
        <v>112</v>
      </c>
      <c r="D51" s="458">
        <f t="shared" ref="D51:F65" si="11">C51-0.125</f>
        <v>111.875</v>
      </c>
      <c r="E51" s="451">
        <f t="shared" si="11"/>
        <v>111.75</v>
      </c>
      <c r="F51" s="451">
        <f t="shared" si="8"/>
        <v>111.625</v>
      </c>
      <c r="G51" s="459"/>
      <c r="H51" s="459"/>
      <c r="I51" s="459"/>
      <c r="J51" s="459"/>
      <c r="K51" s="459"/>
      <c r="L51" s="459"/>
      <c r="M51" s="459"/>
      <c r="N51" s="459"/>
      <c r="O51" s="460"/>
      <c r="P51" s="461"/>
      <c r="Q51" s="462"/>
      <c r="R51" s="463"/>
      <c r="S51" s="464"/>
      <c r="T51" s="464"/>
      <c r="U51" s="464"/>
      <c r="V51" s="464"/>
    </row>
    <row r="52" spans="1:26" s="465" customFormat="1" x14ac:dyDescent="0.25">
      <c r="A52" s="457">
        <f t="shared" si="9"/>
        <v>11.75</v>
      </c>
      <c r="B52" s="451" t="s">
        <v>101</v>
      </c>
      <c r="C52" s="451">
        <f t="shared" si="10"/>
        <v>112.125</v>
      </c>
      <c r="D52" s="458">
        <f t="shared" si="11"/>
        <v>112</v>
      </c>
      <c r="E52" s="451">
        <f t="shared" si="11"/>
        <v>111.875</v>
      </c>
      <c r="F52" s="451">
        <f t="shared" si="8"/>
        <v>111.75</v>
      </c>
      <c r="G52" s="459"/>
      <c r="H52" s="459"/>
      <c r="I52" s="459"/>
      <c r="J52" s="459"/>
      <c r="K52" s="459"/>
      <c r="L52" s="459"/>
      <c r="M52" s="459"/>
      <c r="N52" s="459"/>
      <c r="O52" s="460"/>
      <c r="P52" s="466"/>
      <c r="Q52" s="467"/>
      <c r="R52" s="463"/>
      <c r="S52" s="464"/>
      <c r="T52" s="464"/>
      <c r="U52" s="464"/>
      <c r="V52" s="464"/>
    </row>
    <row r="53" spans="1:26" s="465" customFormat="1" x14ac:dyDescent="0.25">
      <c r="A53" s="457">
        <f t="shared" si="9"/>
        <v>11.875</v>
      </c>
      <c r="B53" s="451" t="s">
        <v>101</v>
      </c>
      <c r="C53" s="451">
        <f t="shared" si="10"/>
        <v>112.25</v>
      </c>
      <c r="D53" s="458">
        <f t="shared" si="11"/>
        <v>112.125</v>
      </c>
      <c r="E53" s="451">
        <f t="shared" si="11"/>
        <v>112</v>
      </c>
      <c r="F53" s="451">
        <f t="shared" si="11"/>
        <v>111.875</v>
      </c>
      <c r="G53" s="459"/>
      <c r="H53" s="459"/>
      <c r="I53" s="459"/>
      <c r="J53" s="459"/>
      <c r="K53" s="459"/>
      <c r="L53" s="459"/>
      <c r="M53" s="459"/>
      <c r="N53" s="459"/>
      <c r="O53" s="460"/>
      <c r="P53" s="466"/>
      <c r="Q53" s="467"/>
      <c r="R53" s="463"/>
      <c r="S53" s="464"/>
      <c r="T53" s="464"/>
      <c r="U53" s="464"/>
      <c r="V53" s="464"/>
    </row>
    <row r="54" spans="1:26" s="468" customFormat="1" x14ac:dyDescent="0.25">
      <c r="A54" s="457">
        <f t="shared" si="9"/>
        <v>12</v>
      </c>
      <c r="B54" s="451" t="s">
        <v>101</v>
      </c>
      <c r="C54" s="451">
        <f t="shared" si="10"/>
        <v>112.375</v>
      </c>
      <c r="D54" s="458">
        <f t="shared" si="11"/>
        <v>112.25</v>
      </c>
      <c r="E54" s="451">
        <f t="shared" si="11"/>
        <v>112.125</v>
      </c>
      <c r="F54" s="451">
        <f t="shared" si="11"/>
        <v>112</v>
      </c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</row>
    <row r="55" spans="1:26" s="465" customFormat="1" x14ac:dyDescent="0.25">
      <c r="A55" s="457">
        <f t="shared" si="9"/>
        <v>12.125</v>
      </c>
      <c r="B55" s="451" t="s">
        <v>101</v>
      </c>
      <c r="C55" s="451">
        <f t="shared" si="10"/>
        <v>112.5</v>
      </c>
      <c r="D55" s="458">
        <f t="shared" si="11"/>
        <v>112.375</v>
      </c>
      <c r="E55" s="451">
        <f t="shared" si="11"/>
        <v>112.25</v>
      </c>
      <c r="F55" s="451">
        <f t="shared" si="11"/>
        <v>112.125</v>
      </c>
    </row>
    <row r="56" spans="1:26" s="465" customFormat="1" x14ac:dyDescent="0.25">
      <c r="A56" s="457">
        <f t="shared" si="9"/>
        <v>12.25</v>
      </c>
      <c r="B56" s="451" t="s">
        <v>101</v>
      </c>
      <c r="C56" s="451">
        <f t="shared" si="10"/>
        <v>112.625</v>
      </c>
      <c r="D56" s="458">
        <f t="shared" si="11"/>
        <v>112.5</v>
      </c>
      <c r="E56" s="451">
        <f t="shared" si="11"/>
        <v>112.375</v>
      </c>
      <c r="F56" s="451">
        <f t="shared" si="11"/>
        <v>112.25</v>
      </c>
    </row>
    <row r="57" spans="1:26" s="465" customFormat="1" x14ac:dyDescent="0.25">
      <c r="A57" s="457">
        <f t="shared" si="9"/>
        <v>12.375</v>
      </c>
      <c r="B57" s="451" t="s">
        <v>101</v>
      </c>
      <c r="C57" s="451">
        <f t="shared" si="10"/>
        <v>112.75</v>
      </c>
      <c r="D57" s="458">
        <f t="shared" si="11"/>
        <v>112.625</v>
      </c>
      <c r="E57" s="451">
        <f t="shared" si="11"/>
        <v>112.5</v>
      </c>
      <c r="F57" s="451">
        <f t="shared" si="11"/>
        <v>112.375</v>
      </c>
    </row>
    <row r="58" spans="1:26" s="465" customFormat="1" x14ac:dyDescent="0.25">
      <c r="A58" s="457">
        <f t="shared" si="9"/>
        <v>12.5</v>
      </c>
      <c r="B58" s="451" t="s">
        <v>101</v>
      </c>
      <c r="C58" s="451">
        <f t="shared" si="10"/>
        <v>112.875</v>
      </c>
      <c r="D58" s="458">
        <f t="shared" si="11"/>
        <v>112.75</v>
      </c>
      <c r="E58" s="451">
        <f t="shared" si="11"/>
        <v>112.625</v>
      </c>
      <c r="F58" s="451">
        <f t="shared" si="11"/>
        <v>112.5</v>
      </c>
    </row>
    <row r="59" spans="1:26" s="465" customFormat="1" x14ac:dyDescent="0.25">
      <c r="A59" s="457">
        <f t="shared" si="9"/>
        <v>12.625</v>
      </c>
      <c r="B59" s="451" t="s">
        <v>101</v>
      </c>
      <c r="C59" s="451">
        <f t="shared" si="10"/>
        <v>113</v>
      </c>
      <c r="D59" s="458">
        <f t="shared" si="11"/>
        <v>112.875</v>
      </c>
      <c r="E59" s="451">
        <f t="shared" si="11"/>
        <v>112.75</v>
      </c>
      <c r="F59" s="451">
        <f t="shared" si="11"/>
        <v>112.625</v>
      </c>
    </row>
    <row r="60" spans="1:26" s="465" customFormat="1" x14ac:dyDescent="0.25">
      <c r="A60" s="457">
        <f t="shared" si="9"/>
        <v>12.75</v>
      </c>
      <c r="B60" s="451" t="s">
        <v>101</v>
      </c>
      <c r="C60" s="451">
        <f t="shared" si="10"/>
        <v>113.125</v>
      </c>
      <c r="D60" s="458">
        <f t="shared" si="11"/>
        <v>113</v>
      </c>
      <c r="E60" s="451">
        <f t="shared" si="11"/>
        <v>112.875</v>
      </c>
      <c r="F60" s="451">
        <f t="shared" si="11"/>
        <v>112.75</v>
      </c>
    </row>
    <row r="61" spans="1:26" s="465" customFormat="1" x14ac:dyDescent="0.25">
      <c r="A61" s="457">
        <f t="shared" si="9"/>
        <v>12.875</v>
      </c>
      <c r="B61" s="451" t="s">
        <v>101</v>
      </c>
      <c r="C61" s="451">
        <f t="shared" si="10"/>
        <v>113.25</v>
      </c>
      <c r="D61" s="458">
        <f t="shared" si="11"/>
        <v>113.125</v>
      </c>
      <c r="E61" s="451">
        <f t="shared" si="11"/>
        <v>113</v>
      </c>
      <c r="F61" s="451">
        <f t="shared" si="11"/>
        <v>112.875</v>
      </c>
    </row>
    <row r="62" spans="1:26" s="465" customFormat="1" x14ac:dyDescent="0.25">
      <c r="A62" s="457">
        <f t="shared" si="9"/>
        <v>13</v>
      </c>
      <c r="B62" s="451" t="s">
        <v>101</v>
      </c>
      <c r="C62" s="451">
        <f t="shared" si="10"/>
        <v>113.375</v>
      </c>
      <c r="D62" s="458">
        <f t="shared" si="11"/>
        <v>113.25</v>
      </c>
      <c r="E62" s="451">
        <f t="shared" si="11"/>
        <v>113.125</v>
      </c>
      <c r="F62" s="451">
        <f t="shared" si="11"/>
        <v>113</v>
      </c>
    </row>
    <row r="63" spans="1:26" s="465" customFormat="1" x14ac:dyDescent="0.25">
      <c r="A63" s="457">
        <f t="shared" si="9"/>
        <v>13.125</v>
      </c>
      <c r="B63" s="451" t="s">
        <v>101</v>
      </c>
      <c r="C63" s="451">
        <f t="shared" si="10"/>
        <v>113.5</v>
      </c>
      <c r="D63" s="458">
        <f t="shared" si="11"/>
        <v>113.375</v>
      </c>
      <c r="E63" s="451">
        <f t="shared" si="11"/>
        <v>113.25</v>
      </c>
      <c r="F63" s="451">
        <f t="shared" si="11"/>
        <v>113.125</v>
      </c>
    </row>
    <row r="64" spans="1:26" s="465" customFormat="1" x14ac:dyDescent="0.25">
      <c r="A64" s="457">
        <f t="shared" si="9"/>
        <v>13.25</v>
      </c>
      <c r="B64" s="451" t="s">
        <v>101</v>
      </c>
      <c r="C64" s="451">
        <f t="shared" si="10"/>
        <v>113.625</v>
      </c>
      <c r="D64" s="458">
        <f t="shared" si="11"/>
        <v>113.5</v>
      </c>
      <c r="E64" s="451">
        <f t="shared" si="11"/>
        <v>113.375</v>
      </c>
      <c r="F64" s="451">
        <f t="shared" si="11"/>
        <v>113.25</v>
      </c>
    </row>
    <row r="65" spans="1:6" s="465" customFormat="1" x14ac:dyDescent="0.25">
      <c r="A65" s="457">
        <f t="shared" si="9"/>
        <v>13.375</v>
      </c>
      <c r="B65" s="451" t="s">
        <v>101</v>
      </c>
      <c r="C65" s="451">
        <f t="shared" si="10"/>
        <v>113.75</v>
      </c>
      <c r="D65" s="458">
        <f t="shared" si="11"/>
        <v>113.625</v>
      </c>
      <c r="E65" s="451">
        <f t="shared" si="11"/>
        <v>113.5</v>
      </c>
      <c r="F65" s="451">
        <f t="shared" si="11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workbookViewId="0">
      <selection activeCell="D7" sqref="D7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714" t="s">
        <v>284</v>
      </c>
      <c r="C2" s="715"/>
      <c r="D2" s="715"/>
      <c r="E2" s="128"/>
      <c r="F2" s="498" t="s">
        <v>40</v>
      </c>
      <c r="G2" s="498"/>
      <c r="H2" s="498"/>
      <c r="I2" s="498"/>
      <c r="J2" s="498"/>
      <c r="K2" s="498"/>
      <c r="L2" s="498"/>
      <c r="M2" s="498"/>
      <c r="N2" s="498"/>
      <c r="O2" s="498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716"/>
      <c r="C3" s="717"/>
      <c r="D3" s="717"/>
      <c r="E3" s="154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91</v>
      </c>
      <c r="C4" s="20"/>
      <c r="D4" s="156" t="str">
        <f>'Flex Select Prime Pricer'!H3</f>
        <v>11/17/2023C</v>
      </c>
      <c r="E4" s="157"/>
      <c r="F4" s="667" t="s">
        <v>175</v>
      </c>
      <c r="G4" s="667"/>
      <c r="H4" s="667"/>
      <c r="I4" s="667"/>
      <c r="J4" s="667"/>
      <c r="K4" s="667"/>
      <c r="L4" s="667"/>
      <c r="M4" s="667"/>
      <c r="N4" s="667"/>
      <c r="O4" s="667"/>
      <c r="P4" s="668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738" t="s">
        <v>35</v>
      </c>
      <c r="C5" s="739"/>
      <c r="D5" s="739"/>
      <c r="E5" s="152"/>
      <c r="F5" s="739" t="s">
        <v>0</v>
      </c>
      <c r="G5" s="739"/>
      <c r="H5" s="739"/>
      <c r="I5" s="739"/>
      <c r="J5" s="739"/>
      <c r="K5" s="739"/>
      <c r="L5" s="739"/>
      <c r="M5" s="739"/>
      <c r="N5" s="739"/>
      <c r="O5" s="739"/>
      <c r="P5" s="152"/>
      <c r="Q5" s="718"/>
      <c r="R5" s="718"/>
      <c r="S5" s="718"/>
      <c r="T5" s="718"/>
      <c r="U5" s="718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128</v>
      </c>
      <c r="D6" s="7" t="s">
        <v>289</v>
      </c>
      <c r="E6" s="148"/>
      <c r="F6" s="8" t="s">
        <v>4</v>
      </c>
      <c r="G6" s="8" t="s">
        <v>61</v>
      </c>
      <c r="H6" s="149" t="s">
        <v>275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684"/>
      <c r="R6" s="684"/>
      <c r="S6" s="684"/>
      <c r="T6" s="684"/>
      <c r="U6" s="684"/>
      <c r="V6" s="684"/>
      <c r="W6" s="684"/>
      <c r="X6" s="685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Pricer'!B7-2.375</f>
        <v>97.76</v>
      </c>
      <c r="D7" s="359">
        <f>'Flex Select Prime Pricer'!C7-2.375</f>
        <v>97.625</v>
      </c>
      <c r="E7" s="141"/>
      <c r="F7" s="650" t="s">
        <v>5</v>
      </c>
      <c r="G7" s="271" t="s">
        <v>6</v>
      </c>
      <c r="H7" s="394">
        <v>0.875</v>
      </c>
      <c r="I7" s="471">
        <v>0.625</v>
      </c>
      <c r="J7" s="471">
        <v>0.5</v>
      </c>
      <c r="K7" s="370">
        <v>0.25</v>
      </c>
      <c r="L7" s="370">
        <v>0.125</v>
      </c>
      <c r="M7" s="115">
        <v>0.125</v>
      </c>
      <c r="N7" s="479">
        <v>-1.25</v>
      </c>
      <c r="O7" s="480">
        <v>-2.75</v>
      </c>
      <c r="P7" s="133"/>
      <c r="Q7" s="719" t="s">
        <v>93</v>
      </c>
      <c r="R7" s="720"/>
      <c r="S7" s="721"/>
      <c r="T7" s="681">
        <v>102.5</v>
      </c>
      <c r="U7" s="682"/>
      <c r="V7" s="682"/>
      <c r="W7" s="682"/>
      <c r="X7" s="683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Pricer'!B8-2.375</f>
        <v>98.135000000000005</v>
      </c>
      <c r="D8" s="359">
        <f>'Flex Select Prime Pricer'!C8-2.375</f>
        <v>98</v>
      </c>
      <c r="E8" s="141"/>
      <c r="F8" s="651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478">
        <v>-1.75</v>
      </c>
      <c r="O8" s="481">
        <v>-3.375</v>
      </c>
      <c r="P8" s="133"/>
      <c r="Q8" s="678" t="s">
        <v>65</v>
      </c>
      <c r="R8" s="679"/>
      <c r="S8" s="679"/>
      <c r="T8" s="679"/>
      <c r="U8" s="679"/>
      <c r="V8" s="679"/>
      <c r="W8" s="679"/>
      <c r="X8" s="680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Pricer'!B9-2.375</f>
        <v>98.447500000000005</v>
      </c>
      <c r="D9" s="359">
        <f>'Flex Select Prime Pricer'!C9-2.375</f>
        <v>98.3125</v>
      </c>
      <c r="E9" s="141"/>
      <c r="F9" s="651"/>
      <c r="G9" s="272" t="s">
        <v>8</v>
      </c>
      <c r="H9" s="471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478">
        <v>-1.875</v>
      </c>
      <c r="O9" s="284" t="s">
        <v>12</v>
      </c>
      <c r="P9" s="133"/>
      <c r="Q9" s="740" t="s">
        <v>311</v>
      </c>
      <c r="R9" s="741"/>
      <c r="S9" s="741"/>
      <c r="T9" s="741"/>
      <c r="U9" s="741"/>
      <c r="V9" s="741"/>
      <c r="W9" s="741"/>
      <c r="X9" s="742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Pricer'!B10-2.375</f>
        <v>98.76</v>
      </c>
      <c r="D10" s="359">
        <f>'Flex Select Prime Pricer'!C10-2.375</f>
        <v>98.625</v>
      </c>
      <c r="E10" s="141"/>
      <c r="F10" s="651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478">
        <v>-2.875</v>
      </c>
      <c r="O10" s="284" t="s">
        <v>12</v>
      </c>
      <c r="P10" s="133"/>
      <c r="Q10" s="675" t="s">
        <v>312</v>
      </c>
      <c r="R10" s="676"/>
      <c r="S10" s="676"/>
      <c r="T10" s="676"/>
      <c r="U10" s="676"/>
      <c r="V10" s="676"/>
      <c r="W10" s="676"/>
      <c r="X10" s="677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Pricer'!B11-2.375</f>
        <v>99.01</v>
      </c>
      <c r="D11" s="359">
        <f>'Flex Select Prime Pricer'!C11-2.375</f>
        <v>98.875</v>
      </c>
      <c r="E11" s="141"/>
      <c r="F11" s="651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75" t="s">
        <v>94</v>
      </c>
      <c r="R11" s="676"/>
      <c r="S11" s="676"/>
      <c r="T11" s="676"/>
      <c r="U11" s="676"/>
      <c r="V11" s="676"/>
      <c r="W11" s="676"/>
      <c r="X11" s="677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Pricer'!B12-2.375</f>
        <v>99.26</v>
      </c>
      <c r="D12" s="359">
        <f>'Flex Select Prime Pricer'!C12-2.375</f>
        <v>99.125</v>
      </c>
      <c r="E12" s="141"/>
      <c r="F12" s="651"/>
      <c r="G12" s="271" t="s">
        <v>11</v>
      </c>
      <c r="H12" s="274">
        <v>-0.375</v>
      </c>
      <c r="I12" s="115">
        <v>-0.625</v>
      </c>
      <c r="J12" s="115">
        <v>-1</v>
      </c>
      <c r="K12" s="115">
        <v>-1.5</v>
      </c>
      <c r="L12" s="115">
        <v>-2.375</v>
      </c>
      <c r="M12" s="115">
        <v>-3.375</v>
      </c>
      <c r="N12" s="286" t="s">
        <v>12</v>
      </c>
      <c r="O12" s="284" t="s">
        <v>12</v>
      </c>
      <c r="P12" s="133"/>
      <c r="Q12" s="675" t="s">
        <v>314</v>
      </c>
      <c r="R12" s="676"/>
      <c r="S12" s="676"/>
      <c r="T12" s="676"/>
      <c r="U12" s="676"/>
      <c r="V12" s="676"/>
      <c r="W12" s="676"/>
      <c r="X12" s="677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Pricer'!B13-2.375</f>
        <v>99.51</v>
      </c>
      <c r="D13" s="359">
        <f>'Flex Select Prime Pricer'!C13-2.375</f>
        <v>99.375</v>
      </c>
      <c r="E13" s="141"/>
      <c r="F13" s="652"/>
      <c r="G13" s="271" t="s">
        <v>62</v>
      </c>
      <c r="H13" s="274">
        <v>-1</v>
      </c>
      <c r="I13" s="115">
        <v>-1</v>
      </c>
      <c r="J13" s="115">
        <v>-1.25</v>
      </c>
      <c r="K13" s="115">
        <v>-2</v>
      </c>
      <c r="L13" s="115">
        <v>-2.625</v>
      </c>
      <c r="M13" s="287" t="s">
        <v>12</v>
      </c>
      <c r="N13" s="286" t="s">
        <v>12</v>
      </c>
      <c r="O13" s="284" t="s">
        <v>12</v>
      </c>
      <c r="P13" s="133"/>
      <c r="Q13" s="675" t="s">
        <v>66</v>
      </c>
      <c r="R13" s="676"/>
      <c r="S13" s="676"/>
      <c r="T13" s="676"/>
      <c r="U13" s="676"/>
      <c r="V13" s="676"/>
      <c r="W13" s="676"/>
      <c r="X13" s="677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Pricer'!B14-2.375</f>
        <v>99.76</v>
      </c>
      <c r="D14" s="359">
        <f>'Flex Select Prime Pricer'!C14-2.375</f>
        <v>99.625</v>
      </c>
      <c r="E14" s="141"/>
      <c r="F14" s="653" t="s">
        <v>176</v>
      </c>
      <c r="G14" s="273" t="s">
        <v>6</v>
      </c>
      <c r="H14" s="394">
        <v>0.625</v>
      </c>
      <c r="I14" s="471">
        <v>0.5</v>
      </c>
      <c r="J14" s="471">
        <v>0.375</v>
      </c>
      <c r="K14" s="370">
        <v>0.25</v>
      </c>
      <c r="L14" s="115">
        <v>0.125</v>
      </c>
      <c r="M14" s="115">
        <v>0</v>
      </c>
      <c r="N14" s="478">
        <v>-1.375</v>
      </c>
      <c r="O14" s="482">
        <v>-3</v>
      </c>
      <c r="P14" s="133"/>
      <c r="Q14" s="678" t="s">
        <v>67</v>
      </c>
      <c r="R14" s="679"/>
      <c r="S14" s="679"/>
      <c r="T14" s="679"/>
      <c r="U14" s="679"/>
      <c r="V14" s="679"/>
      <c r="W14" s="679"/>
      <c r="X14" s="680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Pricer'!B15-2.375</f>
        <v>100.01</v>
      </c>
      <c r="D15" s="359">
        <f>'Flex Select Prime Pricer'!C15-2.375</f>
        <v>99.875</v>
      </c>
      <c r="E15" s="141"/>
      <c r="F15" s="654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478">
        <v>-2</v>
      </c>
      <c r="O15" s="482">
        <v>-3.75</v>
      </c>
      <c r="P15" s="133"/>
      <c r="Q15" s="686" t="s">
        <v>68</v>
      </c>
      <c r="R15" s="687"/>
      <c r="S15" s="687"/>
      <c r="T15" s="687"/>
      <c r="U15" s="687"/>
      <c r="V15" s="687"/>
      <c r="W15" s="687"/>
      <c r="X15" s="688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Pricer'!B16-2.375</f>
        <v>100.26</v>
      </c>
      <c r="D16" s="359">
        <f>'Flex Select Prime Pricer'!C16-2.375</f>
        <v>100.125</v>
      </c>
      <c r="E16" s="141"/>
      <c r="F16" s="654"/>
      <c r="G16" s="272" t="s">
        <v>8</v>
      </c>
      <c r="H16" s="471">
        <v>0.375</v>
      </c>
      <c r="I16" s="274">
        <v>0.25</v>
      </c>
      <c r="J16" s="473">
        <v>0.125</v>
      </c>
      <c r="K16" s="115">
        <v>-0.125</v>
      </c>
      <c r="L16" s="115">
        <v>-0.25</v>
      </c>
      <c r="M16" s="115">
        <v>-0.5</v>
      </c>
      <c r="N16" s="478">
        <v>-2.25</v>
      </c>
      <c r="O16" s="284" t="s">
        <v>12</v>
      </c>
      <c r="P16" s="133"/>
      <c r="Q16" s="695" t="s">
        <v>69</v>
      </c>
      <c r="R16" s="696"/>
      <c r="S16" s="697"/>
      <c r="T16" s="734">
        <v>6.25E-2</v>
      </c>
      <c r="U16" s="735"/>
      <c r="V16" s="735"/>
      <c r="W16" s="735"/>
      <c r="X16" s="736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Pricer'!B17-2.375</f>
        <v>100.444</v>
      </c>
      <c r="D17" s="359">
        <f>'Flex Select Prime Pricer'!C17-2.375</f>
        <v>100.375</v>
      </c>
      <c r="E17" s="141"/>
      <c r="F17" s="654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478">
        <v>-3.25</v>
      </c>
      <c r="O17" s="284" t="s">
        <v>12</v>
      </c>
      <c r="P17" s="133"/>
      <c r="Q17" s="695" t="s">
        <v>70</v>
      </c>
      <c r="R17" s="696"/>
      <c r="S17" s="696"/>
      <c r="T17" s="737">
        <v>0</v>
      </c>
      <c r="U17" s="735"/>
      <c r="V17" s="735"/>
      <c r="W17" s="735"/>
      <c r="X17" s="736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Pricer'!B18-2.375</f>
        <v>100.664</v>
      </c>
      <c r="D18" s="359">
        <f>'Flex Select Prime Pricer'!C18-2.375</f>
        <v>100.625</v>
      </c>
      <c r="E18" s="141"/>
      <c r="F18" s="654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95" t="s">
        <v>90</v>
      </c>
      <c r="R18" s="696"/>
      <c r="S18" s="697"/>
      <c r="T18" s="734">
        <v>-0.15</v>
      </c>
      <c r="U18" s="735"/>
      <c r="V18" s="735"/>
      <c r="W18" s="735"/>
      <c r="X18" s="736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Pricer'!B19-2.375</f>
        <v>100.914</v>
      </c>
      <c r="D19" s="359">
        <f>'Flex Select Prime Pricer'!C19-2.375</f>
        <v>100.875</v>
      </c>
      <c r="E19" s="141"/>
      <c r="F19" s="654"/>
      <c r="G19" s="271" t="s">
        <v>11</v>
      </c>
      <c r="H19" s="473">
        <v>-0.375</v>
      </c>
      <c r="I19" s="115">
        <v>-0.625</v>
      </c>
      <c r="J19" s="115">
        <v>-1</v>
      </c>
      <c r="K19" s="115">
        <v>-1.5</v>
      </c>
      <c r="L19" s="115">
        <v>-2.625</v>
      </c>
      <c r="M19" s="115">
        <v>-3.875</v>
      </c>
      <c r="N19" s="286" t="s">
        <v>12</v>
      </c>
      <c r="O19" s="284" t="s">
        <v>12</v>
      </c>
      <c r="P19" s="133"/>
      <c r="Q19" s="743" t="s">
        <v>71</v>
      </c>
      <c r="R19" s="744"/>
      <c r="S19" s="744"/>
      <c r="T19" s="744"/>
      <c r="U19" s="744"/>
      <c r="V19" s="744"/>
      <c r="W19" s="744"/>
      <c r="X19" s="745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Pricer'!B20-2.375</f>
        <v>101.164</v>
      </c>
      <c r="D20" s="359">
        <f>'Flex Select Prime Pricer'!C20-2.375</f>
        <v>101.125</v>
      </c>
      <c r="E20" s="141"/>
      <c r="F20" s="655"/>
      <c r="G20" s="271" t="s">
        <v>62</v>
      </c>
      <c r="H20" s="274">
        <v>-1</v>
      </c>
      <c r="I20" s="115">
        <v>-1</v>
      </c>
      <c r="J20" s="115">
        <v>-1.25</v>
      </c>
      <c r="K20" s="115">
        <v>-2.125</v>
      </c>
      <c r="L20" s="115">
        <v>-3.25</v>
      </c>
      <c r="M20" s="391" t="s">
        <v>12</v>
      </c>
      <c r="N20" s="286" t="s">
        <v>12</v>
      </c>
      <c r="O20" s="284" t="s">
        <v>12</v>
      </c>
      <c r="P20" s="133"/>
      <c r="Q20" s="695" t="s">
        <v>72</v>
      </c>
      <c r="R20" s="696"/>
      <c r="S20" s="697"/>
      <c r="T20" s="734">
        <v>-0.25</v>
      </c>
      <c r="U20" s="735"/>
      <c r="V20" s="735"/>
      <c r="W20" s="735"/>
      <c r="X20" s="736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Pricer'!B21-2.375</f>
        <v>101.414</v>
      </c>
      <c r="D21" s="359">
        <f>'Flex Select Prime Pricer'!C21-2.375</f>
        <v>101.375</v>
      </c>
      <c r="E21" s="141"/>
      <c r="F21" s="143" t="s">
        <v>41</v>
      </c>
      <c r="G21" s="142"/>
      <c r="H21" s="142"/>
      <c r="I21" s="142"/>
      <c r="J21" s="142"/>
      <c r="K21" s="656"/>
      <c r="L21" s="657"/>
      <c r="M21" s="657"/>
      <c r="N21" s="657"/>
      <c r="O21" s="658"/>
      <c r="P21" s="133"/>
      <c r="Q21" s="695" t="s">
        <v>69</v>
      </c>
      <c r="R21" s="696"/>
      <c r="S21" s="697"/>
      <c r="T21" s="734">
        <v>-0.375</v>
      </c>
      <c r="U21" s="735"/>
      <c r="V21" s="735"/>
      <c r="W21" s="735"/>
      <c r="X21" s="736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Pricer'!B22-2.375</f>
        <v>101.664</v>
      </c>
      <c r="D22" s="359">
        <f>'Flex Select Prime Pricer'!C22-2.375</f>
        <v>101.625</v>
      </c>
      <c r="E22" s="141"/>
      <c r="F22" s="144"/>
      <c r="G22" s="133"/>
      <c r="H22" s="133"/>
      <c r="I22" s="133"/>
      <c r="J22" s="133"/>
      <c r="K22" s="659"/>
      <c r="L22" s="660"/>
      <c r="M22" s="660"/>
      <c r="N22" s="660"/>
      <c r="O22" s="661"/>
      <c r="P22" s="133"/>
      <c r="Q22" s="695" t="s">
        <v>73</v>
      </c>
      <c r="R22" s="696"/>
      <c r="S22" s="697"/>
      <c r="T22" s="701">
        <v>-0.25</v>
      </c>
      <c r="U22" s="702"/>
      <c r="V22" s="702"/>
      <c r="W22" s="702"/>
      <c r="X22" s="703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Pricer'!B23-2.375</f>
        <v>101.8515</v>
      </c>
      <c r="D23" s="359">
        <f>'Flex Select Prime Pricer'!C23-2.375</f>
        <v>101.8125</v>
      </c>
      <c r="E23" s="141"/>
      <c r="F23" s="728" t="s">
        <v>13</v>
      </c>
      <c r="G23" s="729"/>
      <c r="H23" s="729"/>
      <c r="I23" s="729"/>
      <c r="J23" s="729"/>
      <c r="K23" s="729"/>
      <c r="L23" s="729"/>
      <c r="M23" s="729"/>
      <c r="N23" s="729"/>
      <c r="O23" s="730"/>
      <c r="P23" s="133"/>
      <c r="Q23" s="704" t="s">
        <v>74</v>
      </c>
      <c r="R23" s="647"/>
      <c r="S23" s="647"/>
      <c r="T23" s="647"/>
      <c r="U23" s="647"/>
      <c r="V23" s="647"/>
      <c r="W23" s="647"/>
      <c r="X23" s="705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Pricer'!B24-2.375</f>
        <v>102.039</v>
      </c>
      <c r="D24" s="359">
        <f>'Flex Select Prime Pricer'!C24-2.375</f>
        <v>102</v>
      </c>
      <c r="E24" s="141"/>
      <c r="F24" s="12"/>
      <c r="G24" s="13"/>
      <c r="H24" s="97" t="s">
        <v>275</v>
      </c>
      <c r="I24" s="96" t="s">
        <v>205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98" t="s">
        <v>315</v>
      </c>
      <c r="R24" s="699"/>
      <c r="S24" s="699"/>
      <c r="T24" s="699"/>
      <c r="U24" s="699"/>
      <c r="V24" s="699"/>
      <c r="W24" s="699"/>
      <c r="X24" s="700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Pricer'!B25-2.375</f>
        <v>102.2265</v>
      </c>
      <c r="D25" s="359">
        <f>'Flex Select Prime Pricer'!C25-2.375</f>
        <v>102.1875</v>
      </c>
      <c r="E25" s="141"/>
      <c r="F25" s="662" t="s">
        <v>36</v>
      </c>
      <c r="G25" s="368" t="s">
        <v>276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98" t="s">
        <v>92</v>
      </c>
      <c r="R25" s="699"/>
      <c r="S25" s="699"/>
      <c r="T25" s="699"/>
      <c r="U25" s="699"/>
      <c r="V25" s="699"/>
      <c r="W25" s="699"/>
      <c r="X25" s="700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Pricer'!B26-2.375</f>
        <v>102.38275</v>
      </c>
      <c r="D26" s="359">
        <f>'Flex Select Prime Pricer'!C26-2.375</f>
        <v>102.34375</v>
      </c>
      <c r="E26" s="141"/>
      <c r="F26" s="663"/>
      <c r="G26" s="369" t="s">
        <v>294</v>
      </c>
      <c r="H26" s="290">
        <v>-0.375</v>
      </c>
      <c r="I26" s="290">
        <v>-0.5</v>
      </c>
      <c r="J26" s="290">
        <v>-0.625</v>
      </c>
      <c r="K26" s="290">
        <v>-0.75</v>
      </c>
      <c r="L26" s="290">
        <v>-0.875</v>
      </c>
      <c r="M26" s="290">
        <v>-1</v>
      </c>
      <c r="N26" s="375" t="s">
        <v>12</v>
      </c>
      <c r="O26" s="375" t="s">
        <v>12</v>
      </c>
      <c r="P26" s="133"/>
      <c r="Q26" s="706" t="s">
        <v>76</v>
      </c>
      <c r="R26" s="707"/>
      <c r="S26" s="707"/>
      <c r="T26" s="707"/>
      <c r="U26" s="707"/>
      <c r="V26" s="707"/>
      <c r="W26" s="707"/>
      <c r="X26" s="708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Pricer'!B27-2.375</f>
        <v>102.539</v>
      </c>
      <c r="D27" s="359">
        <f>'Flex Select Prime Pricer'!C27-2.375</f>
        <v>102.5</v>
      </c>
      <c r="E27" s="141"/>
      <c r="F27" s="663"/>
      <c r="G27" s="369" t="s">
        <v>292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89" t="s">
        <v>77</v>
      </c>
      <c r="R27" s="690"/>
      <c r="S27" s="690"/>
      <c r="T27" s="690"/>
      <c r="U27" s="690"/>
      <c r="V27" s="690"/>
      <c r="W27" s="690"/>
      <c r="X27" s="691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Pricer'!B28-2.375</f>
        <v>102.69525</v>
      </c>
      <c r="D28" s="359">
        <f>'Flex Select Prime Pricer'!C28-2.375</f>
        <v>102.65625</v>
      </c>
      <c r="E28" s="141"/>
      <c r="F28" s="664"/>
      <c r="G28" s="369" t="s">
        <v>293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89" t="s">
        <v>89</v>
      </c>
      <c r="R28" s="690"/>
      <c r="S28" s="690"/>
      <c r="T28" s="690"/>
      <c r="U28" s="690"/>
      <c r="V28" s="690"/>
      <c r="W28" s="690"/>
      <c r="X28" s="691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Pricer'!B29-2.375</f>
        <v>102.8515</v>
      </c>
      <c r="D29" s="359">
        <f>'Flex Select Prime Pricer'!C29-2.375</f>
        <v>102.8125</v>
      </c>
      <c r="E29" s="141"/>
      <c r="F29" s="662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89" t="s">
        <v>79</v>
      </c>
      <c r="R29" s="690"/>
      <c r="S29" s="690"/>
      <c r="T29" s="690"/>
      <c r="U29" s="690"/>
      <c r="V29" s="690"/>
      <c r="W29" s="690"/>
      <c r="X29" s="691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Pricer'!B30-2.375</f>
        <v>103.00775</v>
      </c>
      <c r="D30" s="359">
        <f>'Flex Select Prime Pricer'!C30-2.375</f>
        <v>102.96875</v>
      </c>
      <c r="E30" s="141"/>
      <c r="F30" s="663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92" t="s">
        <v>80</v>
      </c>
      <c r="R30" s="693"/>
      <c r="S30" s="693"/>
      <c r="T30" s="693"/>
      <c r="U30" s="693"/>
      <c r="V30" s="693"/>
      <c r="W30" s="693"/>
      <c r="X30" s="694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Pricer'!B31-2.375</f>
        <v>103.164</v>
      </c>
      <c r="D31" s="359">
        <f>'Flex Select Prime Pricer'!C31-2.375</f>
        <v>103.125</v>
      </c>
      <c r="E31" s="141"/>
      <c r="F31" s="663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72" t="s">
        <v>81</v>
      </c>
      <c r="R31" s="673"/>
      <c r="S31" s="673"/>
      <c r="T31" s="673"/>
      <c r="U31" s="673"/>
      <c r="V31" s="673"/>
      <c r="W31" s="673"/>
      <c r="X31" s="674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Pricer'!B32-2.375</f>
        <v>103.32025</v>
      </c>
      <c r="D32" s="359">
        <f>'Flex Select Prime Pricer'!C32-2.375</f>
        <v>103.28125</v>
      </c>
      <c r="E32" s="141"/>
      <c r="F32" s="663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669" t="s">
        <v>285</v>
      </c>
      <c r="R32" s="670"/>
      <c r="S32" s="670"/>
      <c r="T32" s="670"/>
      <c r="U32" s="670"/>
      <c r="V32" s="670"/>
      <c r="W32" s="670"/>
      <c r="X32" s="671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Pricer'!B33-2.375</f>
        <v>103.4765</v>
      </c>
      <c r="D33" s="359">
        <f>'Flex Select Prime Pricer'!C33-2.375</f>
        <v>103.4375</v>
      </c>
      <c r="E33" s="141"/>
      <c r="F33" s="663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669" t="s">
        <v>82</v>
      </c>
      <c r="R33" s="670"/>
      <c r="S33" s="670"/>
      <c r="T33" s="670"/>
      <c r="U33" s="670"/>
      <c r="V33" s="670"/>
      <c r="W33" s="670"/>
      <c r="X33" s="671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Pricer'!B34-2.375</f>
        <v>103.63275</v>
      </c>
      <c r="D34" s="359">
        <f>'Flex Select Prime Pricer'!C34-2.375</f>
        <v>103.59375</v>
      </c>
      <c r="E34" s="133"/>
      <c r="F34" s="663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72" t="s">
        <v>84</v>
      </c>
      <c r="R34" s="673"/>
      <c r="S34" s="673"/>
      <c r="T34" s="673"/>
      <c r="U34" s="673"/>
      <c r="V34" s="673"/>
      <c r="W34" s="673"/>
      <c r="X34" s="674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Pricer'!B35-2.375</f>
        <v>103.789</v>
      </c>
      <c r="D35" s="359">
        <f>'Flex Select Prime Pricer'!C35-2.375</f>
        <v>103.75</v>
      </c>
      <c r="E35" s="133"/>
      <c r="F35" s="663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669" t="s">
        <v>313</v>
      </c>
      <c r="R35" s="670"/>
      <c r="S35" s="670"/>
      <c r="T35" s="670"/>
      <c r="U35" s="670"/>
      <c r="V35" s="670"/>
      <c r="W35" s="670"/>
      <c r="X35" s="671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Pricer'!B36-2.375</f>
        <v>103.94525</v>
      </c>
      <c r="D36" s="359">
        <f>'Flex Select Prime Pricer'!C36-2.375</f>
        <v>103.90625</v>
      </c>
      <c r="E36" s="133"/>
      <c r="F36" s="663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72" t="s">
        <v>86</v>
      </c>
      <c r="R36" s="673"/>
      <c r="S36" s="673"/>
      <c r="T36" s="673"/>
      <c r="U36" s="673"/>
      <c r="V36" s="673"/>
      <c r="W36" s="673"/>
      <c r="X36" s="674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Pricer'!B37-2.375</f>
        <v>104.09950000000001</v>
      </c>
      <c r="D37" s="359">
        <f>'Flex Select Prime Pricer'!C37-2.375</f>
        <v>104.0625</v>
      </c>
      <c r="E37" s="133"/>
      <c r="F37" s="664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89" t="s">
        <v>329</v>
      </c>
      <c r="R37" s="690"/>
      <c r="S37" s="690"/>
      <c r="T37" s="690"/>
      <c r="U37" s="690"/>
      <c r="V37" s="690"/>
      <c r="W37" s="690"/>
      <c r="X37" s="691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Pricer'!B38-2.375</f>
        <v>104.25575000000001</v>
      </c>
      <c r="D38" s="359">
        <f>'Flex Select Prime Pricer'!C38-2.375</f>
        <v>104.21875</v>
      </c>
      <c r="E38" s="133"/>
      <c r="F38" s="665" t="s">
        <v>307</v>
      </c>
      <c r="G38" s="136" t="s">
        <v>308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Pricer'!B39-2.375</f>
        <v>104.41200000000001</v>
      </c>
      <c r="D39" s="359">
        <f>'Flex Select Prime Pricer'!C39-2.375</f>
        <v>104.375</v>
      </c>
      <c r="E39" s="133"/>
      <c r="F39" s="665"/>
      <c r="G39" s="136" t="s">
        <v>309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Pricer'!B40-2.375</f>
        <v>104.56800000000001</v>
      </c>
      <c r="D40" s="359">
        <f>'Flex Select Prime Pricer'!C40-2.375</f>
        <v>104.53100000000001</v>
      </c>
      <c r="E40" s="133"/>
      <c r="F40" s="666"/>
      <c r="G40" s="136" t="s">
        <v>310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Pricer'!B41-2.375</f>
        <v>104.724</v>
      </c>
      <c r="D41" s="359">
        <f>'Flex Select Prime Pricer'!C41-2.375</f>
        <v>104.687</v>
      </c>
      <c r="E41" s="133"/>
      <c r="F41" s="662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89" t="s">
        <v>171</v>
      </c>
      <c r="R41" s="690"/>
      <c r="S41" s="690"/>
      <c r="T41" s="690"/>
      <c r="U41" s="690"/>
      <c r="V41" s="690"/>
      <c r="W41" s="690"/>
      <c r="X41" s="691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Pricer'!B42-2.375</f>
        <v>104.88000000000001</v>
      </c>
      <c r="D42" s="359">
        <f>'Flex Select Prime Pricer'!C42-2.375</f>
        <v>104.843</v>
      </c>
      <c r="E42" s="133"/>
      <c r="F42" s="663"/>
      <c r="G42" s="102" t="s">
        <v>278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89" t="s">
        <v>172</v>
      </c>
      <c r="R42" s="690"/>
      <c r="S42" s="690"/>
      <c r="T42" s="690"/>
      <c r="U42" s="690"/>
      <c r="V42" s="690"/>
      <c r="W42" s="690"/>
      <c r="X42" s="691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Pricer'!B43-2.375</f>
        <v>105.038</v>
      </c>
      <c r="D43" s="359">
        <f>'Flex Select Prime Pricer'!C43-2.375</f>
        <v>104.999</v>
      </c>
      <c r="E43" s="133"/>
      <c r="F43" s="663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92" t="s">
        <v>77</v>
      </c>
      <c r="R43" s="693"/>
      <c r="S43" s="693"/>
      <c r="T43" s="693"/>
      <c r="U43" s="693"/>
      <c r="V43" s="693"/>
      <c r="W43" s="693"/>
      <c r="X43" s="694"/>
    </row>
    <row r="44" spans="2:24" ht="16.5" thickBot="1" x14ac:dyDescent="0.3">
      <c r="B44" s="401">
        <f>'Flex Select Prime Pricer'!A44-0.001%</f>
        <v>0.11749</v>
      </c>
      <c r="C44" s="359">
        <f>'Flex Select Prime Pricer'!B44-2.375</f>
        <v>105.194</v>
      </c>
      <c r="D44" s="359">
        <f>'Flex Select Prime Pricer'!C44-2.375</f>
        <v>105.155</v>
      </c>
      <c r="E44" s="133"/>
      <c r="F44" s="663"/>
      <c r="G44" s="99" t="s">
        <v>178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725" t="s">
        <v>83</v>
      </c>
      <c r="R44" s="726"/>
      <c r="S44" s="726"/>
      <c r="T44" s="726"/>
      <c r="U44" s="726"/>
      <c r="V44" s="726"/>
      <c r="W44" s="726"/>
      <c r="X44" s="727"/>
    </row>
    <row r="45" spans="2:24" ht="16.5" thickBot="1" x14ac:dyDescent="0.3">
      <c r="B45" s="401">
        <f>'Flex Select Prime Pricer'!A45-0.001%</f>
        <v>0.11874</v>
      </c>
      <c r="C45" s="359">
        <f>'Flex Select Prime Pricer'!B45-2.375</f>
        <v>105.35000000000001</v>
      </c>
      <c r="D45" s="359">
        <f>'Flex Select Prime Pricer'!C45-2.375</f>
        <v>105.31100000000001</v>
      </c>
      <c r="E45" s="133"/>
      <c r="F45" s="663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710" t="s">
        <v>103</v>
      </c>
      <c r="C46" s="711"/>
      <c r="D46" s="167">
        <v>102</v>
      </c>
      <c r="E46" s="168">
        <v>98</v>
      </c>
      <c r="F46" s="663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663"/>
      <c r="G47" s="99" t="s">
        <v>25</v>
      </c>
      <c r="H47" s="483">
        <v>-0.125</v>
      </c>
      <c r="I47" s="483">
        <v>-0.625</v>
      </c>
      <c r="J47" s="483">
        <v>-0.75</v>
      </c>
      <c r="K47" s="483">
        <v>-0.75</v>
      </c>
      <c r="L47" s="483">
        <v>-1</v>
      </c>
      <c r="M47" s="483">
        <v>-1.125</v>
      </c>
      <c r="N47" s="483">
        <v>-2.25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648" t="s">
        <v>170</v>
      </c>
      <c r="C48" s="169" t="s">
        <v>277</v>
      </c>
      <c r="D48" s="170">
        <v>-1.25</v>
      </c>
      <c r="E48" s="266">
        <v>100</v>
      </c>
      <c r="F48" s="663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648"/>
      <c r="C49" s="104">
        <v>12</v>
      </c>
      <c r="D49" s="115">
        <v>-0.75</v>
      </c>
      <c r="E49" s="145">
        <v>101</v>
      </c>
      <c r="F49" s="663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648"/>
      <c r="C50" s="104">
        <v>24</v>
      </c>
      <c r="D50" s="115">
        <v>-0.5</v>
      </c>
      <c r="E50" s="145">
        <v>101.5</v>
      </c>
      <c r="F50" s="663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709"/>
      <c r="AA50" s="709"/>
      <c r="AB50" s="709"/>
      <c r="AC50" s="709"/>
    </row>
    <row r="51" spans="2:31" ht="16.5" thickBot="1" x14ac:dyDescent="0.3">
      <c r="B51" s="648"/>
      <c r="C51" s="104">
        <v>36</v>
      </c>
      <c r="D51" s="115">
        <v>0</v>
      </c>
      <c r="E51" s="145">
        <v>102.5</v>
      </c>
      <c r="F51" s="663"/>
      <c r="G51" s="101" t="s">
        <v>177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709"/>
      <c r="AA51" s="709"/>
      <c r="AB51" s="709"/>
      <c r="AC51" s="709"/>
      <c r="AD51" s="14"/>
      <c r="AE51" s="14"/>
    </row>
    <row r="52" spans="2:31" ht="16.5" thickBot="1" x14ac:dyDescent="0.3">
      <c r="B52" s="648"/>
      <c r="C52" s="104">
        <v>48</v>
      </c>
      <c r="D52" s="115">
        <v>0.25</v>
      </c>
      <c r="E52" s="145">
        <v>102.5</v>
      </c>
      <c r="F52" s="663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0">
        <v>-2.25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709"/>
      <c r="AA52" s="709"/>
      <c r="AB52" s="712"/>
      <c r="AC52" s="712"/>
      <c r="AD52" s="712"/>
      <c r="AE52" s="712"/>
    </row>
    <row r="53" spans="2:31" ht="16.5" thickBot="1" x14ac:dyDescent="0.3">
      <c r="B53" s="648"/>
      <c r="C53" s="104">
        <v>60</v>
      </c>
      <c r="D53" s="115">
        <v>0.5</v>
      </c>
      <c r="E53" s="145">
        <v>102.5</v>
      </c>
      <c r="F53" s="663"/>
      <c r="G53" s="101" t="s">
        <v>298</v>
      </c>
      <c r="H53" s="290">
        <v>-1.875</v>
      </c>
      <c r="I53" s="290">
        <v>-1.875</v>
      </c>
      <c r="J53" s="290">
        <v>-1.875</v>
      </c>
      <c r="K53" s="290">
        <v>-2</v>
      </c>
      <c r="L53" s="290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709"/>
      <c r="AA53" s="709"/>
      <c r="AB53" s="709"/>
      <c r="AC53" s="709"/>
      <c r="AD53" s="709"/>
      <c r="AE53" s="709"/>
    </row>
    <row r="54" spans="2:31" ht="16.5" thickBot="1" x14ac:dyDescent="0.3">
      <c r="B54" s="649"/>
      <c r="C54" s="103" t="s">
        <v>104</v>
      </c>
      <c r="D54" s="116">
        <v>-0.25</v>
      </c>
      <c r="E54" s="117">
        <v>102.5</v>
      </c>
      <c r="F54" s="663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731" t="s">
        <v>14</v>
      </c>
      <c r="C55" s="732"/>
      <c r="D55" s="733"/>
      <c r="E55" s="7" t="s">
        <v>63</v>
      </c>
      <c r="F55" s="663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287</v>
      </c>
      <c r="C56" s="372" t="s">
        <v>295</v>
      </c>
      <c r="D56" s="373" t="s">
        <v>296</v>
      </c>
      <c r="E56" s="146">
        <f>'Flex Select Prime Pricer'!H4</f>
        <v>5.3243999999999998</v>
      </c>
      <c r="F56" s="664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722" t="s">
        <v>17</v>
      </c>
      <c r="C57" s="723"/>
      <c r="D57" s="723"/>
      <c r="E57" s="724"/>
      <c r="F57" s="269" t="s">
        <v>30</v>
      </c>
      <c r="G57" s="293" t="s">
        <v>274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69" t="s">
        <v>338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301</v>
      </c>
      <c r="G58" s="102" t="s">
        <v>302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646" t="s">
        <v>299</v>
      </c>
      <c r="G59" s="646"/>
      <c r="H59" s="206"/>
      <c r="I59" s="647" t="s">
        <v>291</v>
      </c>
      <c r="J59" s="647"/>
      <c r="K59" s="647"/>
      <c r="L59" s="647"/>
      <c r="M59" s="647"/>
      <c r="N59" s="4" t="s">
        <v>279</v>
      </c>
      <c r="O59" s="15"/>
    </row>
    <row r="61" spans="2:31" x14ac:dyDescent="0.25">
      <c r="G61" s="4"/>
      <c r="H61" s="4"/>
      <c r="I61" s="4"/>
      <c r="J61" s="4"/>
    </row>
  </sheetData>
  <mergeCells count="73"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</mergeCells>
  <conditionalFormatting sqref="C6">
    <cfRule type="cellIs" dxfId="6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3" sqref="H3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498" t="s">
        <v>40</v>
      </c>
      <c r="B1" s="498"/>
      <c r="C1" s="498"/>
      <c r="D1" s="498"/>
      <c r="E1" s="498"/>
      <c r="F1" s="498"/>
      <c r="G1" s="498"/>
      <c r="H1" s="498"/>
      <c r="I1" s="498"/>
    </row>
    <row r="2" spans="1:9" ht="15" customHeight="1" thickBot="1" x14ac:dyDescent="0.3">
      <c r="A2" s="713"/>
      <c r="B2" s="713"/>
      <c r="C2" s="713"/>
      <c r="D2" s="713"/>
      <c r="E2" s="713"/>
      <c r="F2" s="713"/>
      <c r="G2" s="713"/>
      <c r="H2" s="713"/>
      <c r="I2" s="713"/>
    </row>
    <row r="3" spans="1:9" ht="15" customHeight="1" x14ac:dyDescent="0.25">
      <c r="G3" t="s">
        <v>60</v>
      </c>
      <c r="H3" s="6" t="s">
        <v>342</v>
      </c>
    </row>
    <row r="4" spans="1:9" x14ac:dyDescent="0.25">
      <c r="G4" t="s">
        <v>63</v>
      </c>
      <c r="H4">
        <v>5.3243999999999998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273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A28" zoomScaleNormal="100" workbookViewId="0">
      <selection activeCell="C46" sqref="C46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771" t="s">
        <v>284</v>
      </c>
      <c r="C2" s="772"/>
      <c r="D2" s="772"/>
      <c r="E2" s="316"/>
      <c r="F2" s="317" t="s">
        <v>127</v>
      </c>
      <c r="G2" s="317"/>
      <c r="H2" s="317"/>
      <c r="I2" s="317"/>
      <c r="J2" s="317"/>
      <c r="K2" s="317"/>
      <c r="L2" s="317"/>
      <c r="M2" s="867"/>
      <c r="N2" s="868"/>
      <c r="O2" s="868"/>
      <c r="P2" s="868"/>
      <c r="Q2" s="869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773"/>
      <c r="C3" s="774"/>
      <c r="D3" s="774"/>
      <c r="E3" s="164"/>
      <c r="F3" s="270"/>
      <c r="G3" s="270"/>
      <c r="H3" s="270"/>
      <c r="I3" s="270"/>
      <c r="J3" s="270"/>
      <c r="K3" s="270"/>
      <c r="L3" s="270"/>
      <c r="M3" s="870"/>
      <c r="N3" s="870"/>
      <c r="O3" s="870"/>
      <c r="P3" s="870"/>
      <c r="Q3" s="871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 t="str">
        <f>'Flex Select Prime Pricer'!H3</f>
        <v>11/17/2023C</v>
      </c>
      <c r="E4" s="165"/>
      <c r="F4" s="270"/>
      <c r="G4" s="270"/>
      <c r="H4" s="270"/>
      <c r="I4" s="270"/>
      <c r="J4" s="270"/>
      <c r="K4" s="270"/>
      <c r="L4" s="270"/>
      <c r="M4" s="872"/>
      <c r="N4" s="872"/>
      <c r="O4" s="872"/>
      <c r="P4" s="872"/>
      <c r="Q4" s="873"/>
      <c r="R4" s="192"/>
      <c r="X4" s="193"/>
    </row>
    <row r="5" spans="2:24" ht="15" customHeight="1" thickBot="1" x14ac:dyDescent="0.3">
      <c r="B5" s="811" t="s">
        <v>166</v>
      </c>
      <c r="C5" s="812"/>
      <c r="D5" s="812"/>
      <c r="E5" s="886" t="s">
        <v>174</v>
      </c>
      <c r="F5" s="886"/>
      <c r="G5" s="886"/>
      <c r="H5" s="886"/>
      <c r="I5" s="886"/>
      <c r="J5" s="886"/>
      <c r="K5" s="886"/>
      <c r="L5" s="886"/>
      <c r="M5" s="886"/>
      <c r="N5" s="886"/>
      <c r="O5" s="886"/>
      <c r="P5" s="886"/>
      <c r="Q5" s="887"/>
      <c r="R5" s="808"/>
      <c r="S5" s="809"/>
      <c r="T5" s="809"/>
      <c r="U5" s="809"/>
      <c r="V5" s="809"/>
      <c r="W5" s="809"/>
      <c r="X5" s="810"/>
    </row>
    <row r="6" spans="2:24" ht="16.5" thickBot="1" x14ac:dyDescent="0.25">
      <c r="B6" s="260" t="s">
        <v>107</v>
      </c>
      <c r="C6" s="362" t="s">
        <v>128</v>
      </c>
      <c r="D6" s="362" t="s">
        <v>289</v>
      </c>
      <c r="E6" s="339"/>
      <c r="F6" s="772" t="s">
        <v>130</v>
      </c>
      <c r="G6" s="772"/>
      <c r="H6" s="772"/>
      <c r="I6" s="772"/>
      <c r="J6" s="309" t="s">
        <v>266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>
        <f>'Flex SP DSCR_MU Pricer'!B4-0.405</f>
        <v>98.133300000000006</v>
      </c>
      <c r="D7" s="160">
        <f>'Flex SP DSCR_MU Pricer'!C4-0.405</f>
        <v>97.933300000000003</v>
      </c>
      <c r="E7" s="296"/>
      <c r="F7" s="779" t="s">
        <v>131</v>
      </c>
      <c r="G7" s="780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25" t="s">
        <v>76</v>
      </c>
      <c r="S7" s="826"/>
      <c r="T7" s="826"/>
      <c r="U7" s="826"/>
      <c r="V7" s="826"/>
      <c r="W7" s="826"/>
      <c r="X7" s="827"/>
    </row>
    <row r="8" spans="2:24" ht="15.75" x14ac:dyDescent="0.25">
      <c r="B8" s="318">
        <f>'Flex SP DSCR_MU Pricer'!A5-0.001</f>
        <v>7.1239999999999997</v>
      </c>
      <c r="C8" s="160">
        <f>'Flex SP DSCR_MU Pricer'!B5-0.405</f>
        <v>98.508300000000006</v>
      </c>
      <c r="D8" s="160">
        <f>'Flex SP DSCR_MU Pricer'!C5-0.405</f>
        <v>98.308300000000003</v>
      </c>
      <c r="E8" s="197"/>
      <c r="F8" s="781"/>
      <c r="G8" s="782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19" t="s">
        <v>78</v>
      </c>
      <c r="S8" s="820"/>
      <c r="T8" s="820"/>
      <c r="U8" s="820"/>
      <c r="V8" s="820"/>
      <c r="W8" s="820"/>
      <c r="X8" s="821"/>
    </row>
    <row r="9" spans="2:24" ht="15.6" customHeight="1" x14ac:dyDescent="0.25">
      <c r="B9" s="318">
        <f>'Flex SP DSCR_MU Pricer'!A6-0.001</f>
        <v>7.2489999999999997</v>
      </c>
      <c r="C9" s="160">
        <f>'Flex SP DSCR_MU Pricer'!B6-0.405</f>
        <v>98.883300000000006</v>
      </c>
      <c r="D9" s="160">
        <f>'Flex SP DSCR_MU Pricer'!C6-0.405</f>
        <v>98.683300000000003</v>
      </c>
      <c r="E9" s="197"/>
      <c r="F9" s="781"/>
      <c r="G9" s="782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19" t="s">
        <v>132</v>
      </c>
      <c r="S9" s="820"/>
      <c r="T9" s="820"/>
      <c r="U9" s="820"/>
      <c r="V9" s="820"/>
      <c r="W9" s="820"/>
      <c r="X9" s="821"/>
    </row>
    <row r="10" spans="2:24" ht="15.75" x14ac:dyDescent="0.25">
      <c r="B10" s="318">
        <f>'Flex SP DSCR_MU Pricer'!A7-0.001</f>
        <v>7.3739999999999997</v>
      </c>
      <c r="C10" s="160">
        <f>'Flex SP DSCR_MU Pricer'!B7-0.405</f>
        <v>99.195800000000006</v>
      </c>
      <c r="D10" s="160">
        <f>'Flex SP DSCR_MU Pricer'!C7-0.405</f>
        <v>98.995800000000003</v>
      </c>
      <c r="E10" s="197"/>
      <c r="F10" s="781"/>
      <c r="G10" s="782"/>
      <c r="H10" s="363" t="s">
        <v>290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19" t="s">
        <v>133</v>
      </c>
      <c r="S10" s="820"/>
      <c r="T10" s="820"/>
      <c r="U10" s="820"/>
      <c r="V10" s="820"/>
      <c r="W10" s="820"/>
      <c r="X10" s="821"/>
    </row>
    <row r="11" spans="2:24" ht="16.5" thickBot="1" x14ac:dyDescent="0.3">
      <c r="B11" s="318">
        <f>'Flex SP DSCR_MU Pricer'!A8-0.001</f>
        <v>7.4989999999999997</v>
      </c>
      <c r="C11" s="160">
        <f>'Flex SP DSCR_MU Pricer'!B8-0.405</f>
        <v>99.508300000000006</v>
      </c>
      <c r="D11" s="160">
        <f>'Flex SP DSCR_MU Pricer'!C8-0.405</f>
        <v>99.308300000000003</v>
      </c>
      <c r="E11" s="298"/>
      <c r="F11" s="781"/>
      <c r="G11" s="782"/>
      <c r="H11" s="67" t="s">
        <v>10</v>
      </c>
      <c r="I11" s="111"/>
      <c r="J11" s="389">
        <v>-0.125</v>
      </c>
      <c r="K11" s="389">
        <v>-0.375</v>
      </c>
      <c r="L11" s="389">
        <v>-0.5</v>
      </c>
      <c r="M11" s="389">
        <v>-1.75</v>
      </c>
      <c r="N11" s="389">
        <v>-2.5</v>
      </c>
      <c r="O11" s="389">
        <v>-2.875</v>
      </c>
      <c r="P11" s="313" t="s">
        <v>12</v>
      </c>
      <c r="Q11" s="299"/>
      <c r="R11" s="831" t="s">
        <v>80</v>
      </c>
      <c r="S11" s="832"/>
      <c r="T11" s="832"/>
      <c r="U11" s="832"/>
      <c r="V11" s="832"/>
      <c r="W11" s="832"/>
      <c r="X11" s="833"/>
    </row>
    <row r="12" spans="2:24" ht="15.75" x14ac:dyDescent="0.25">
      <c r="B12" s="318">
        <f>'Flex SP DSCR_MU Pricer'!A9-0.001</f>
        <v>7.6239999999999997</v>
      </c>
      <c r="C12" s="160">
        <f>'Flex SP DSCR_MU Pricer'!B9-0.405</f>
        <v>99.820800000000006</v>
      </c>
      <c r="D12" s="160">
        <f>'Flex SP DSCR_MU Pricer'!C9-0.405</f>
        <v>99.620800000000003</v>
      </c>
      <c r="E12" s="197"/>
      <c r="F12" s="781"/>
      <c r="G12" s="782"/>
      <c r="H12" s="67" t="s">
        <v>11</v>
      </c>
      <c r="I12" s="111"/>
      <c r="J12" s="389">
        <v>-0.25</v>
      </c>
      <c r="K12" s="389">
        <v>-0.625</v>
      </c>
      <c r="L12" s="389">
        <v>-1</v>
      </c>
      <c r="M12" s="389">
        <v>-2.25</v>
      </c>
      <c r="N12" s="389">
        <v>-3.125</v>
      </c>
      <c r="O12" s="374" t="s">
        <v>12</v>
      </c>
      <c r="P12" s="313" t="s">
        <v>12</v>
      </c>
      <c r="Q12" s="299"/>
      <c r="R12" s="834" t="s">
        <v>81</v>
      </c>
      <c r="S12" s="835"/>
      <c r="T12" s="835"/>
      <c r="U12" s="835"/>
      <c r="V12" s="835"/>
      <c r="W12" s="835"/>
      <c r="X12" s="836"/>
    </row>
    <row r="13" spans="2:24" ht="15.75" x14ac:dyDescent="0.25">
      <c r="B13" s="318">
        <f>'Flex SP DSCR_MU Pricer'!A10-0.001</f>
        <v>7.7489999999999997</v>
      </c>
      <c r="C13" s="160">
        <f>'Flex SP DSCR_MU Pricer'!B10-0.405</f>
        <v>100.13330000000001</v>
      </c>
      <c r="D13" s="160">
        <f>'Flex SP DSCR_MU Pricer'!C10-0.405</f>
        <v>99.933300000000003</v>
      </c>
      <c r="E13" s="197"/>
      <c r="F13" s="781"/>
      <c r="G13" s="782"/>
      <c r="H13" s="67" t="s">
        <v>62</v>
      </c>
      <c r="I13" s="111"/>
      <c r="J13" s="474">
        <v>-2.25</v>
      </c>
      <c r="K13" s="474">
        <v>-2.625</v>
      </c>
      <c r="L13" s="474">
        <v>-3.25</v>
      </c>
      <c r="M13" s="474">
        <v>-4.125</v>
      </c>
      <c r="N13" s="374" t="s">
        <v>12</v>
      </c>
      <c r="O13" s="315" t="s">
        <v>12</v>
      </c>
      <c r="P13" s="313" t="s">
        <v>12</v>
      </c>
      <c r="Q13" s="299"/>
      <c r="R13" s="819" t="s">
        <v>285</v>
      </c>
      <c r="S13" s="820"/>
      <c r="T13" s="820"/>
      <c r="U13" s="820"/>
      <c r="V13" s="820"/>
      <c r="W13" s="820"/>
      <c r="X13" s="821"/>
    </row>
    <row r="14" spans="2:24" ht="15" x14ac:dyDescent="0.2">
      <c r="B14" s="318">
        <f>'Flex SP DSCR_MU Pricer'!A11-0.001</f>
        <v>7.8739999999999997</v>
      </c>
      <c r="C14" s="160">
        <f>'Flex SP DSCR_MU Pricer'!B11-0.405</f>
        <v>100.4145</v>
      </c>
      <c r="D14" s="160">
        <f>'Flex SP DSCR_MU Pricer'!C11-0.405</f>
        <v>100.2145</v>
      </c>
      <c r="E14" s="197"/>
      <c r="F14" s="781"/>
      <c r="G14" s="782"/>
      <c r="H14" s="68" t="s">
        <v>134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19" t="s">
        <v>82</v>
      </c>
      <c r="S14" s="820"/>
      <c r="T14" s="820"/>
      <c r="U14" s="820"/>
      <c r="V14" s="820"/>
      <c r="W14" s="820"/>
      <c r="X14" s="821"/>
    </row>
    <row r="15" spans="2:24" ht="15.75" thickBot="1" x14ac:dyDescent="0.25">
      <c r="B15" s="318">
        <f>'Flex SP DSCR_MU Pricer'!A12-0.001</f>
        <v>7.9989999999999997</v>
      </c>
      <c r="C15" s="160">
        <f>'Flex SP DSCR_MU Pricer'!B12-0.405</f>
        <v>100.69580000000001</v>
      </c>
      <c r="D15" s="160">
        <f>'Flex SP DSCR_MU Pricer'!C12-0.405</f>
        <v>100.4958</v>
      </c>
      <c r="E15" s="197"/>
      <c r="F15" s="783"/>
      <c r="G15" s="784"/>
      <c r="H15" s="265" t="s">
        <v>280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22" t="s">
        <v>84</v>
      </c>
      <c r="S15" s="823"/>
      <c r="T15" s="823"/>
      <c r="U15" s="823"/>
      <c r="V15" s="823"/>
      <c r="W15" s="823"/>
      <c r="X15" s="824"/>
    </row>
    <row r="16" spans="2:24" ht="15" customHeight="1" thickBot="1" x14ac:dyDescent="0.25">
      <c r="B16" s="318">
        <f>'Flex SP DSCR_MU Pricer'!A13-0.001</f>
        <v>8.1240000000000006</v>
      </c>
      <c r="C16" s="160">
        <f>'Flex SP DSCR_MU Pricer'!B13-0.405</f>
        <v>100.977</v>
      </c>
      <c r="D16" s="160">
        <f>'Flex SP DSCR_MU Pricer'!C13-0.405</f>
        <v>100.777</v>
      </c>
      <c r="E16" s="197"/>
      <c r="F16" s="805"/>
      <c r="G16" s="806"/>
      <c r="H16" s="806"/>
      <c r="I16" s="807"/>
      <c r="J16" s="264" t="s">
        <v>266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28" t="s">
        <v>313</v>
      </c>
      <c r="S16" s="829"/>
      <c r="T16" s="829"/>
      <c r="U16" s="829"/>
      <c r="V16" s="829"/>
      <c r="W16" s="829"/>
      <c r="X16" s="830"/>
    </row>
    <row r="17" spans="2:24" ht="15.75" thickBot="1" x14ac:dyDescent="0.25">
      <c r="B17" s="318">
        <f>'Flex SP DSCR_MU Pricer'!A14-0.001</f>
        <v>8.2490000000000006</v>
      </c>
      <c r="C17" s="160">
        <f>'Flex SP DSCR_MU Pricer'!B14-0.405</f>
        <v>101.25830000000001</v>
      </c>
      <c r="D17" s="160">
        <f>'Flex SP DSCR_MU Pricer'!C14-0.405</f>
        <v>101.0583</v>
      </c>
      <c r="E17" s="197"/>
      <c r="F17" s="816" t="s">
        <v>135</v>
      </c>
      <c r="G17" s="817"/>
      <c r="H17" s="817"/>
      <c r="I17" s="817"/>
      <c r="J17" s="817"/>
      <c r="K17" s="817"/>
      <c r="L17" s="817"/>
      <c r="M17" s="817"/>
      <c r="N17" s="817"/>
      <c r="O17" s="817"/>
      <c r="P17" s="818"/>
      <c r="Q17" s="297"/>
      <c r="R17" s="837" t="s">
        <v>86</v>
      </c>
      <c r="S17" s="838"/>
      <c r="T17" s="838"/>
      <c r="U17" s="838"/>
      <c r="V17" s="838"/>
      <c r="W17" s="838"/>
      <c r="X17" s="839"/>
    </row>
    <row r="18" spans="2:24" ht="15" customHeight="1" thickBot="1" x14ac:dyDescent="0.3">
      <c r="B18" s="318">
        <f>'Flex SP DSCR_MU Pricer'!A15-0.001</f>
        <v>8.3740000000000006</v>
      </c>
      <c r="C18" s="160">
        <f>'Flex SP DSCR_MU Pricer'!B15-0.405</f>
        <v>101.5395</v>
      </c>
      <c r="D18" s="160">
        <f>'Flex SP DSCR_MU Pricer'!C15-0.405</f>
        <v>101.3395</v>
      </c>
      <c r="E18" s="197"/>
      <c r="F18" s="779" t="s">
        <v>136</v>
      </c>
      <c r="G18" s="780"/>
      <c r="H18" s="69" t="s">
        <v>169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13" t="s">
        <v>329</v>
      </c>
      <c r="S18" s="814"/>
      <c r="T18" s="814"/>
      <c r="U18" s="814"/>
      <c r="V18" s="814"/>
      <c r="W18" s="814"/>
      <c r="X18" s="815"/>
    </row>
    <row r="19" spans="2:24" ht="15" customHeight="1" thickBot="1" x14ac:dyDescent="0.3">
      <c r="B19" s="318">
        <f>'Flex SP DSCR_MU Pricer'!A16-0.001</f>
        <v>8.4990000000000006</v>
      </c>
      <c r="C19" s="160">
        <f>'Flex SP DSCR_MU Pricer'!B16-0.405</f>
        <v>101.82080000000001</v>
      </c>
      <c r="D19" s="160">
        <f>'Flex SP DSCR_MU Pricer'!C16-0.405</f>
        <v>101.6208</v>
      </c>
      <c r="E19" s="197"/>
      <c r="F19" s="781"/>
      <c r="G19" s="782"/>
      <c r="H19" s="71" t="s">
        <v>268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843" t="s">
        <v>271</v>
      </c>
      <c r="S19" s="844"/>
      <c r="T19" s="844"/>
      <c r="U19" s="844"/>
      <c r="V19" s="844"/>
      <c r="W19" s="844"/>
      <c r="X19" s="845"/>
    </row>
    <row r="20" spans="2:24" ht="15" customHeight="1" thickBot="1" x14ac:dyDescent="0.3">
      <c r="B20" s="318">
        <f>'Flex SP DSCR_MU Pricer'!A17-0.001</f>
        <v>8.6240000000000006</v>
      </c>
      <c r="C20" s="160">
        <f>'Flex SP DSCR_MU Pricer'!B17-0.405</f>
        <v>102.102</v>
      </c>
      <c r="D20" s="160">
        <f>'Flex SP DSCR_MU Pricer'!C17-0.405</f>
        <v>101.902</v>
      </c>
      <c r="E20" s="197"/>
      <c r="F20" s="781"/>
      <c r="G20" s="891"/>
      <c r="H20" s="380" t="s">
        <v>337</v>
      </c>
      <c r="I20" s="470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846" t="s">
        <v>77</v>
      </c>
      <c r="S20" s="847"/>
      <c r="T20" s="847"/>
      <c r="U20" s="847"/>
      <c r="V20" s="847"/>
      <c r="W20" s="847"/>
      <c r="X20" s="848"/>
    </row>
    <row r="21" spans="2:24" ht="15" customHeight="1" thickBot="1" x14ac:dyDescent="0.25">
      <c r="B21" s="318">
        <f>'Flex SP DSCR_MU Pricer'!A18-0.001</f>
        <v>8.7490000000000006</v>
      </c>
      <c r="C21" s="160">
        <f>'Flex SP DSCR_MU Pricer'!B18-0.405</f>
        <v>102.352</v>
      </c>
      <c r="D21" s="160">
        <f>'Flex SP DSCR_MU Pricer'!C18-0.405</f>
        <v>102.152</v>
      </c>
      <c r="E21" s="197"/>
      <c r="F21" s="781"/>
      <c r="G21" s="782"/>
      <c r="H21" s="261" t="s">
        <v>269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2" t="s">
        <v>12</v>
      </c>
      <c r="O21" s="472" t="s">
        <v>12</v>
      </c>
      <c r="P21" s="472" t="s">
        <v>12</v>
      </c>
      <c r="Q21" s="299"/>
      <c r="R21" s="849" t="s">
        <v>272</v>
      </c>
      <c r="S21" s="850"/>
      <c r="T21" s="850"/>
      <c r="U21" s="850"/>
      <c r="V21" s="850"/>
      <c r="W21" s="850"/>
      <c r="X21" s="850"/>
    </row>
    <row r="22" spans="2:24" ht="15" customHeight="1" thickBot="1" x14ac:dyDescent="0.25">
      <c r="B22" s="318">
        <f>'Flex SP DSCR_MU Pricer'!A19-0.001</f>
        <v>8.8740000000000006</v>
      </c>
      <c r="C22" s="160">
        <f>'Flex SP DSCR_MU Pricer'!B19-0.405</f>
        <v>102.602</v>
      </c>
      <c r="D22" s="160">
        <f>'Flex SP DSCR_MU Pricer'!C19-0.405</f>
        <v>102.402</v>
      </c>
      <c r="E22" s="197"/>
      <c r="F22" s="783"/>
      <c r="G22" s="784"/>
      <c r="H22" s="261" t="s">
        <v>270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95" t="s">
        <v>69</v>
      </c>
      <c r="S22" s="696"/>
      <c r="T22" s="697"/>
      <c r="U22" s="864">
        <v>6.25E-2</v>
      </c>
      <c r="V22" s="865"/>
      <c r="W22" s="865"/>
      <c r="X22" s="866"/>
    </row>
    <row r="23" spans="2:24" ht="15" customHeight="1" thickBot="1" x14ac:dyDescent="0.25">
      <c r="B23" s="318">
        <f>'Flex SP DSCR_MU Pricer'!A20-0.001</f>
        <v>8.9990000000000006</v>
      </c>
      <c r="C23" s="160">
        <f>'Flex SP DSCR_MU Pricer'!B20-0.405</f>
        <v>102.852</v>
      </c>
      <c r="D23" s="160">
        <f>'Flex SP DSCR_MU Pricer'!C20-0.405</f>
        <v>102.652</v>
      </c>
      <c r="E23" s="197"/>
      <c r="F23" s="799" t="s">
        <v>139</v>
      </c>
      <c r="G23" s="800"/>
      <c r="H23" s="265" t="s">
        <v>140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95" t="s">
        <v>70</v>
      </c>
      <c r="S23" s="696"/>
      <c r="T23" s="697"/>
      <c r="U23" s="748">
        <v>0</v>
      </c>
      <c r="V23" s="748"/>
      <c r="W23" s="748"/>
      <c r="X23" s="749"/>
    </row>
    <row r="24" spans="2:24" ht="15" customHeight="1" thickBot="1" x14ac:dyDescent="0.25">
      <c r="B24" s="318">
        <f>'Flex SP DSCR_MU Pricer'!A21-0.001</f>
        <v>9.1240000000000006</v>
      </c>
      <c r="C24" s="160">
        <f>'Flex SP DSCR_MU Pricer'!B21-0.405</f>
        <v>103.102</v>
      </c>
      <c r="D24" s="160">
        <f>'Flex SP DSCR_MU Pricer'!C21-0.405</f>
        <v>102.902</v>
      </c>
      <c r="E24" s="197"/>
      <c r="F24" s="893" t="s">
        <v>141</v>
      </c>
      <c r="G24" s="894"/>
      <c r="H24" s="774"/>
      <c r="I24" s="774"/>
      <c r="J24" s="774"/>
      <c r="K24" s="774"/>
      <c r="L24" s="774"/>
      <c r="M24" s="774"/>
      <c r="N24" s="774"/>
      <c r="O24" s="774"/>
      <c r="P24" s="895"/>
      <c r="Q24" s="297"/>
      <c r="R24" s="695" t="s">
        <v>90</v>
      </c>
      <c r="S24" s="696"/>
      <c r="T24" s="697"/>
      <c r="U24" s="734">
        <v>-0.15</v>
      </c>
      <c r="V24" s="735"/>
      <c r="W24" s="735"/>
      <c r="X24" s="736"/>
    </row>
    <row r="25" spans="2:24" ht="15" customHeight="1" thickBot="1" x14ac:dyDescent="0.3">
      <c r="B25" s="318">
        <f>'Flex SP DSCR_MU Pricer'!A22-0.001</f>
        <v>9.2490000000000006</v>
      </c>
      <c r="C25" s="160">
        <f>'Flex SP DSCR_MU Pricer'!B22-0.405</f>
        <v>103.352</v>
      </c>
      <c r="D25" s="160">
        <f>'Flex SP DSCR_MU Pricer'!C22-0.405</f>
        <v>103.152</v>
      </c>
      <c r="E25" s="197"/>
      <c r="F25" s="777" t="s">
        <v>142</v>
      </c>
      <c r="G25" s="778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795" t="s">
        <v>137</v>
      </c>
      <c r="S25" s="796"/>
      <c r="T25" s="797" t="s">
        <v>138</v>
      </c>
      <c r="U25" s="797"/>
      <c r="V25" s="797"/>
      <c r="W25" s="797"/>
      <c r="X25" s="798"/>
    </row>
    <row r="26" spans="2:24" ht="16.5" thickBot="1" x14ac:dyDescent="0.25">
      <c r="B26" s="318">
        <f>'Flex SP DSCR_MU Pricer'!A23-0.001</f>
        <v>9.3740000000000006</v>
      </c>
      <c r="C26" s="160">
        <f>'Flex SP DSCR_MU Pricer'!B23-0.405</f>
        <v>103.602</v>
      </c>
      <c r="D26" s="160">
        <f>'Flex SP DSCR_MU Pricer'!C23-0.405</f>
        <v>103.402</v>
      </c>
      <c r="E26" s="197"/>
      <c r="F26" s="779" t="s">
        <v>16</v>
      </c>
      <c r="G26" s="780"/>
      <c r="H26" s="77" t="s">
        <v>147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758" t="s">
        <v>102</v>
      </c>
      <c r="S26" s="759"/>
      <c r="T26" s="756">
        <v>-0.25</v>
      </c>
      <c r="U26" s="756"/>
      <c r="V26" s="756"/>
      <c r="W26" s="756"/>
      <c r="X26" s="757"/>
    </row>
    <row r="27" spans="2:24" ht="16.5" thickBot="1" x14ac:dyDescent="0.25">
      <c r="B27" s="318">
        <f>'Flex SP DSCR_MU Pricer'!A24-0.001</f>
        <v>9.4990000000000006</v>
      </c>
      <c r="C27" s="160">
        <f>'Flex SP DSCR_MU Pricer'!B24-0.405</f>
        <v>103.852</v>
      </c>
      <c r="D27" s="160">
        <f>'Flex SP DSCR_MU Pricer'!C24-0.405</f>
        <v>103.652</v>
      </c>
      <c r="E27" s="197"/>
      <c r="F27" s="781"/>
      <c r="G27" s="782"/>
      <c r="H27" s="78" t="s">
        <v>149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758" t="s">
        <v>69</v>
      </c>
      <c r="S27" s="759"/>
      <c r="T27" s="760">
        <v>-0.375</v>
      </c>
      <c r="U27" s="760"/>
      <c r="V27" s="760"/>
      <c r="W27" s="760"/>
      <c r="X27" s="761"/>
    </row>
    <row r="28" spans="2:24" ht="16.5" thickBot="1" x14ac:dyDescent="0.3">
      <c r="B28" s="318">
        <f>'Flex SP DSCR_MU Pricer'!A25-0.001</f>
        <v>9.6240000000000006</v>
      </c>
      <c r="C28" s="160">
        <f>'Flex SP DSCR_MU Pricer'!B25-0.405</f>
        <v>104.102</v>
      </c>
      <c r="D28" s="160">
        <f>'Flex SP DSCR_MU Pricer'!C25-0.405</f>
        <v>103.902</v>
      </c>
      <c r="E28" s="197"/>
      <c r="F28" s="781"/>
      <c r="G28" s="782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801" t="s">
        <v>73</v>
      </c>
      <c r="S28" s="802"/>
      <c r="T28" s="803">
        <v>-0.25</v>
      </c>
      <c r="U28" s="803"/>
      <c r="V28" s="803"/>
      <c r="W28" s="803"/>
      <c r="X28" s="804"/>
    </row>
    <row r="29" spans="2:24" ht="16.5" thickBot="1" x14ac:dyDescent="0.25">
      <c r="B29" s="318">
        <f>'Flex SP DSCR_MU Pricer'!A26-0.001</f>
        <v>9.7490000000000006</v>
      </c>
      <c r="C29" s="160">
        <f>'Flex SP DSCR_MU Pricer'!B26-0.405</f>
        <v>104.352</v>
      </c>
      <c r="D29" s="160">
        <f>'Flex SP DSCR_MU Pricer'!C26-0.405</f>
        <v>104.152</v>
      </c>
      <c r="E29" s="197"/>
      <c r="F29" s="781"/>
      <c r="G29" s="782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801" t="s">
        <v>173</v>
      </c>
      <c r="S29" s="802"/>
      <c r="T29" s="803" t="s">
        <v>90</v>
      </c>
      <c r="U29" s="803"/>
      <c r="V29" s="803"/>
      <c r="W29" s="803"/>
      <c r="X29" s="804"/>
    </row>
    <row r="30" spans="2:24" ht="16.5" thickBot="1" x14ac:dyDescent="0.25">
      <c r="B30" s="318">
        <f>'Flex SP DSCR_MU Pricer'!A27-0.001</f>
        <v>9.8740000000000006</v>
      </c>
      <c r="C30" s="160">
        <f>'Flex SP DSCR_MU Pricer'!B27-0.405</f>
        <v>104.602</v>
      </c>
      <c r="D30" s="160">
        <f>'Flex SP DSCR_MU Pricer'!C27-0.405</f>
        <v>104.402</v>
      </c>
      <c r="E30" s="197"/>
      <c r="F30" s="781"/>
      <c r="G30" s="782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791" t="s">
        <v>142</v>
      </c>
      <c r="S30" s="792"/>
      <c r="T30" s="75" t="s">
        <v>143</v>
      </c>
      <c r="U30" s="75" t="s">
        <v>144</v>
      </c>
      <c r="V30" s="75" t="s">
        <v>32</v>
      </c>
      <c r="W30" s="75" t="s">
        <v>145</v>
      </c>
      <c r="X30" s="76" t="s">
        <v>146</v>
      </c>
    </row>
    <row r="31" spans="2:24" ht="16.5" thickBot="1" x14ac:dyDescent="0.25">
      <c r="B31" s="318">
        <f>'Flex SP DSCR_MU Pricer'!A28-0.001</f>
        <v>9.9990000000000006</v>
      </c>
      <c r="C31" s="160">
        <f>'Flex SP DSCR_MU Pricer'!B28-0.405</f>
        <v>104.852</v>
      </c>
      <c r="D31" s="160">
        <f>'Flex SP DSCR_MU Pricer'!C28-0.405</f>
        <v>104.652</v>
      </c>
      <c r="E31" s="197"/>
      <c r="F31" s="781"/>
      <c r="G31" s="782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793" t="s">
        <v>129</v>
      </c>
      <c r="S31" s="794"/>
      <c r="T31" s="120" t="s">
        <v>148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>
        <f>'Flex SP DSCR_MU Pricer'!B29-0.405</f>
        <v>105.102</v>
      </c>
      <c r="D32" s="160">
        <f>'Flex SP DSCR_MU Pricer'!C29-0.405</f>
        <v>104.902</v>
      </c>
      <c r="E32" s="197"/>
      <c r="F32" s="781"/>
      <c r="G32" s="782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793" t="s">
        <v>150</v>
      </c>
      <c r="S32" s="794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>
        <f>'Flex SP DSCR_MU Pricer'!B30-0.405</f>
        <v>105.352</v>
      </c>
      <c r="D33" s="160">
        <f>'Flex SP DSCR_MU Pricer'!C30-0.405</f>
        <v>105.152</v>
      </c>
      <c r="E33" s="197"/>
      <c r="F33" s="783"/>
      <c r="G33" s="784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60" t="s">
        <v>128</v>
      </c>
      <c r="S33" s="861"/>
      <c r="T33" s="122" t="s">
        <v>148</v>
      </c>
      <c r="U33" s="123">
        <v>360</v>
      </c>
      <c r="V33" s="123">
        <v>360</v>
      </c>
      <c r="W33" s="122" t="s">
        <v>300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>
        <f>'Flex SP DSCR_MU Pricer'!B31-0.405</f>
        <v>105.602</v>
      </c>
      <c r="D34" s="160">
        <f>'Flex SP DSCR_MU Pricer'!C31-0.405</f>
        <v>105.402</v>
      </c>
      <c r="E34" s="197"/>
      <c r="F34" s="779" t="s">
        <v>22</v>
      </c>
      <c r="G34" s="890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60" t="s">
        <v>151</v>
      </c>
      <c r="S34" s="861"/>
      <c r="T34" s="120">
        <v>120</v>
      </c>
      <c r="U34" s="120">
        <v>240</v>
      </c>
      <c r="V34" s="120">
        <v>360</v>
      </c>
      <c r="W34" s="122" t="s">
        <v>300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>
        <f>'Flex SP DSCR_MU Pricer'!B32-0.405</f>
        <v>105.852</v>
      </c>
      <c r="D35" s="160">
        <f>'Flex SP DSCR_MU Pricer'!C32-0.405</f>
        <v>105.652</v>
      </c>
      <c r="E35" s="197"/>
      <c r="F35" s="781"/>
      <c r="G35" s="891"/>
      <c r="H35" s="82" t="s">
        <v>155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62" t="s">
        <v>152</v>
      </c>
      <c r="S35" s="863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>
        <f>'Flex SP DSCR_MU Pricer'!B33-0.405</f>
        <v>106.102</v>
      </c>
      <c r="D36" s="160">
        <f>'Flex SP DSCR_MU Pricer'!C33-0.405</f>
        <v>105.902</v>
      </c>
      <c r="E36" s="197"/>
      <c r="F36" s="781"/>
      <c r="G36" s="891"/>
      <c r="H36" s="888" t="s">
        <v>288</v>
      </c>
      <c r="I36" s="889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785" t="s">
        <v>167</v>
      </c>
      <c r="S36" s="786"/>
      <c r="T36" s="786"/>
      <c r="U36" s="786"/>
      <c r="V36" s="786"/>
      <c r="W36" s="786"/>
      <c r="X36" s="787"/>
    </row>
    <row r="37" spans="2:25" ht="15" customHeight="1" thickBot="1" x14ac:dyDescent="0.3">
      <c r="B37" s="318">
        <f>'Flex SP DSCR_MU Pricer'!A34-0.001</f>
        <v>10.749000000000001</v>
      </c>
      <c r="C37" s="160">
        <f>'Flex SP DSCR_MU Pricer'!B34-0.405</f>
        <v>106.352</v>
      </c>
      <c r="D37" s="160">
        <f>'Flex SP DSCR_MU Pricer'!C34-0.405</f>
        <v>106.152</v>
      </c>
      <c r="E37" s="197"/>
      <c r="F37" s="781"/>
      <c r="G37" s="891"/>
      <c r="H37" s="392" t="s">
        <v>305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788" t="s">
        <v>168</v>
      </c>
      <c r="S37" s="789"/>
      <c r="T37" s="789"/>
      <c r="U37" s="789"/>
      <c r="V37" s="789"/>
      <c r="W37" s="789"/>
      <c r="X37" s="790"/>
    </row>
    <row r="38" spans="2:25" ht="15" customHeight="1" thickBot="1" x14ac:dyDescent="0.25">
      <c r="B38" s="318">
        <f>'Flex SP DSCR_MU Pricer'!A35-0.001</f>
        <v>10.874000000000001</v>
      </c>
      <c r="C38" s="160">
        <f>'Flex SP DSCR_MU Pricer'!B35-0.405</f>
        <v>106.602</v>
      </c>
      <c r="D38" s="160">
        <f>'Flex SP DSCR_MU Pricer'!C35-0.405</f>
        <v>106.402</v>
      </c>
      <c r="E38" s="197"/>
      <c r="F38" s="781"/>
      <c r="G38" s="891"/>
      <c r="H38" s="73" t="s">
        <v>158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153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>
        <f>'Flex SP DSCR_MU Pricer'!B36-0.405</f>
        <v>106.852</v>
      </c>
      <c r="D39" s="160">
        <f>'Flex SP DSCR_MU Pricer'!C36-0.405</f>
        <v>106.652</v>
      </c>
      <c r="E39" s="197"/>
      <c r="F39" s="781"/>
      <c r="G39" s="891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154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>
        <f>'Flex SP DSCR_MU Pricer'!B37-0.405</f>
        <v>107.102</v>
      </c>
      <c r="D40" s="160">
        <f>'Flex SP DSCR_MU Pricer'!C37-0.405</f>
        <v>106.902</v>
      </c>
      <c r="E40" s="197"/>
      <c r="F40" s="781"/>
      <c r="G40" s="891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156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>
        <f>'Flex SP DSCR_MU Pricer'!B38-0.405</f>
        <v>107.352</v>
      </c>
      <c r="D41" s="160">
        <f>'Flex SP DSCR_MU Pricer'!C38-0.405</f>
        <v>107.152</v>
      </c>
      <c r="E41" s="197"/>
      <c r="F41" s="781"/>
      <c r="G41" s="891"/>
      <c r="H41" s="83" t="s">
        <v>160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157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>
        <f>'Flex SP DSCR_MU Pricer'!B39-0.405</f>
        <v>107.602</v>
      </c>
      <c r="D42" s="160">
        <f>'Flex SP DSCR_MU Pricer'!C39-0.405</f>
        <v>107.402</v>
      </c>
      <c r="E42" s="197"/>
      <c r="F42" s="781"/>
      <c r="G42" s="891"/>
      <c r="H42" s="73" t="s">
        <v>161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765" t="s">
        <v>192</v>
      </c>
      <c r="S42" s="766"/>
      <c r="T42" s="766"/>
      <c r="U42" s="766"/>
      <c r="V42" s="766"/>
      <c r="W42" s="766"/>
      <c r="X42" s="767"/>
    </row>
    <row r="43" spans="2:25" ht="16.5" thickBot="1" x14ac:dyDescent="0.25">
      <c r="B43" s="327">
        <f>'Flex SP DSCR_MU Pricer'!A40-0.001</f>
        <v>11.499000000000001</v>
      </c>
      <c r="C43" s="160">
        <f>'Flex SP DSCR_MU Pricer'!B40-0.405</f>
        <v>107.852</v>
      </c>
      <c r="D43" s="160">
        <f>'Flex SP DSCR_MU Pricer'!C40-0.405</f>
        <v>107.652</v>
      </c>
      <c r="E43" s="197"/>
      <c r="F43" s="781"/>
      <c r="G43" s="891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768" t="s">
        <v>311</v>
      </c>
      <c r="S43" s="769"/>
      <c r="T43" s="769"/>
      <c r="U43" s="769"/>
      <c r="V43" s="769"/>
      <c r="W43" s="769"/>
      <c r="X43" s="770"/>
    </row>
    <row r="44" spans="2:25" ht="16.5" customHeight="1" thickBot="1" x14ac:dyDescent="0.3">
      <c r="B44" s="328" t="s">
        <v>159</v>
      </c>
      <c r="C44" s="775">
        <v>98</v>
      </c>
      <c r="D44" s="776"/>
      <c r="E44" s="197"/>
      <c r="F44" s="781"/>
      <c r="G44" s="891"/>
      <c r="H44" s="73" t="s">
        <v>162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851" t="s">
        <v>339</v>
      </c>
      <c r="S44" s="852"/>
      <c r="T44" s="852"/>
      <c r="U44" s="852"/>
      <c r="V44" s="852"/>
      <c r="W44" s="852"/>
      <c r="X44" s="853"/>
    </row>
    <row r="45" spans="2:25" ht="16.149999999999999" customHeight="1" thickBot="1" x14ac:dyDescent="0.25">
      <c r="B45" s="85" t="s">
        <v>181</v>
      </c>
      <c r="C45" s="86" t="s">
        <v>33</v>
      </c>
      <c r="D45" s="85" t="s">
        <v>31</v>
      </c>
      <c r="E45" s="197"/>
      <c r="F45" s="781"/>
      <c r="G45" s="891"/>
      <c r="H45" s="380" t="s">
        <v>303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851" t="s">
        <v>193</v>
      </c>
      <c r="S45" s="852"/>
      <c r="T45" s="852"/>
      <c r="U45" s="852"/>
      <c r="V45" s="852"/>
      <c r="W45" s="852"/>
      <c r="X45" s="853"/>
    </row>
    <row r="46" spans="2:25" ht="16.5" thickBot="1" x14ac:dyDescent="0.25">
      <c r="B46" s="158" t="s">
        <v>183</v>
      </c>
      <c r="C46" s="484">
        <v>-2.5</v>
      </c>
      <c r="D46" s="159">
        <v>101</v>
      </c>
      <c r="E46" s="300"/>
      <c r="F46" s="781"/>
      <c r="G46" s="891"/>
      <c r="H46" s="261" t="s">
        <v>163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854" t="s">
        <v>116</v>
      </c>
      <c r="S46" s="855"/>
      <c r="T46" s="855"/>
      <c r="U46" s="855"/>
      <c r="V46" s="855"/>
      <c r="W46" s="855"/>
      <c r="X46" s="856"/>
    </row>
    <row r="47" spans="2:25" ht="16.5" customHeight="1" thickBot="1" x14ac:dyDescent="0.3">
      <c r="B47" s="158" t="s">
        <v>182</v>
      </c>
      <c r="C47" s="127">
        <v>-1.25</v>
      </c>
      <c r="D47" s="159">
        <v>101</v>
      </c>
      <c r="E47" s="301"/>
      <c r="F47" s="781"/>
      <c r="G47" s="891"/>
      <c r="H47" s="746" t="s">
        <v>164</v>
      </c>
      <c r="I47" s="747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857" t="s">
        <v>179</v>
      </c>
      <c r="S47" s="858"/>
      <c r="T47" s="858"/>
      <c r="U47" s="858"/>
      <c r="V47" s="858"/>
      <c r="W47" s="858"/>
      <c r="X47" s="859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81"/>
      <c r="G48" s="891"/>
      <c r="H48" s="746" t="s">
        <v>265</v>
      </c>
      <c r="I48" s="747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762" t="s">
        <v>180</v>
      </c>
      <c r="S48" s="763"/>
      <c r="T48" s="763"/>
      <c r="U48" s="763"/>
      <c r="V48" s="763"/>
      <c r="W48" s="763"/>
      <c r="X48" s="764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81"/>
      <c r="G49" s="891"/>
      <c r="H49" s="746" t="s">
        <v>51</v>
      </c>
      <c r="I49" s="747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750" t="s">
        <v>186</v>
      </c>
      <c r="S49" s="751"/>
      <c r="T49" s="751"/>
      <c r="U49" s="751"/>
      <c r="V49" s="751"/>
      <c r="W49" s="751"/>
      <c r="X49" s="752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83"/>
      <c r="G50" s="892"/>
      <c r="H50" s="896" t="s">
        <v>264</v>
      </c>
      <c r="I50" s="897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750" t="s">
        <v>165</v>
      </c>
      <c r="S50" s="751"/>
      <c r="T50" s="751"/>
      <c r="U50" s="751"/>
      <c r="V50" s="751"/>
      <c r="W50" s="751"/>
      <c r="X50" s="752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880" t="s">
        <v>283</v>
      </c>
      <c r="G51" s="881"/>
      <c r="H51" s="882"/>
      <c r="I51" s="883"/>
      <c r="J51" s="341"/>
      <c r="K51" s="875" t="s">
        <v>14</v>
      </c>
      <c r="L51" s="876"/>
      <c r="M51" s="876"/>
      <c r="N51" s="876"/>
      <c r="O51" s="877"/>
      <c r="P51" s="295" t="s">
        <v>63</v>
      </c>
      <c r="Q51" s="299"/>
      <c r="R51" s="753" t="s">
        <v>184</v>
      </c>
      <c r="S51" s="754"/>
      <c r="T51" s="754"/>
      <c r="U51" s="754"/>
      <c r="V51" s="754"/>
      <c r="W51" s="754"/>
      <c r="X51" s="755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282</v>
      </c>
      <c r="G52" s="337"/>
      <c r="H52" s="337"/>
      <c r="I52" s="338"/>
      <c r="J52" s="341"/>
      <c r="K52" s="271" t="s">
        <v>287</v>
      </c>
      <c r="L52" s="884" t="s">
        <v>297</v>
      </c>
      <c r="M52" s="885"/>
      <c r="N52" s="878" t="s">
        <v>296</v>
      </c>
      <c r="O52" s="879"/>
      <c r="P52" s="306">
        <f>'Flex Select Prime Pricer'!H4</f>
        <v>5.3243999999999998</v>
      </c>
      <c r="Q52" s="299"/>
      <c r="R52" s="753" t="s">
        <v>185</v>
      </c>
      <c r="S52" s="754"/>
      <c r="T52" s="754"/>
      <c r="U52" s="754"/>
      <c r="V52" s="754"/>
      <c r="W52" s="754"/>
      <c r="X52" s="755"/>
      <c r="Y52" s="87"/>
    </row>
    <row r="53" spans="2:25" ht="15" customHeight="1" thickBot="1" x14ac:dyDescent="0.3">
      <c r="B53" s="89" t="s">
        <v>306</v>
      </c>
      <c r="C53" s="90">
        <v>-0.25</v>
      </c>
      <c r="D53" s="114">
        <v>103</v>
      </c>
      <c r="E53" s="302"/>
      <c r="F53" s="336" t="s">
        <v>281</v>
      </c>
      <c r="G53" s="337"/>
      <c r="H53" s="337"/>
      <c r="I53" s="338"/>
      <c r="J53" s="259"/>
      <c r="K53" s="722" t="s">
        <v>17</v>
      </c>
      <c r="L53" s="723"/>
      <c r="M53" s="723"/>
      <c r="N53" s="723"/>
      <c r="O53" s="723"/>
      <c r="P53" s="724"/>
      <c r="Q53" s="303"/>
      <c r="R53" s="840" t="s">
        <v>191</v>
      </c>
      <c r="S53" s="841"/>
      <c r="T53" s="841"/>
      <c r="U53" s="841"/>
      <c r="V53" s="841"/>
      <c r="W53" s="841"/>
      <c r="X53" s="842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874"/>
      <c r="C55" s="874"/>
      <c r="D55" s="874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H47:I47"/>
    <mergeCell ref="R23:T23"/>
    <mergeCell ref="U23:X23"/>
    <mergeCell ref="R24:T24"/>
    <mergeCell ref="U24:X24"/>
  </mergeCells>
  <conditionalFormatting sqref="B45:C51">
    <cfRule type="cellIs" dxfId="63" priority="2255" operator="equal">
      <formula>"N/A"</formula>
    </cfRule>
  </conditionalFormatting>
  <conditionalFormatting sqref="B6:D43">
    <cfRule type="cellIs" dxfId="62" priority="2360" operator="equal">
      <formula>"N/A"</formula>
    </cfRule>
  </conditionalFormatting>
  <conditionalFormatting sqref="D46:D52">
    <cfRule type="cellIs" dxfId="61" priority="3225" operator="equal">
      <formula>"N/A"</formula>
    </cfRule>
  </conditionalFormatting>
  <conditionalFormatting sqref="E5">
    <cfRule type="cellIs" dxfId="60" priority="3292" operator="equal">
      <formula>"N/A"</formula>
    </cfRule>
  </conditionalFormatting>
  <conditionalFormatting sqref="E47:E49">
    <cfRule type="cellIs" dxfId="59" priority="3269" operator="equal">
      <formula>"N/A"</formula>
    </cfRule>
  </conditionalFormatting>
  <conditionalFormatting sqref="F6:F7">
    <cfRule type="cellIs" dxfId="58" priority="1" operator="equal">
      <formula>"N/A"</formula>
    </cfRule>
  </conditionalFormatting>
  <conditionalFormatting sqref="F16:F18">
    <cfRule type="cellIs" dxfId="57" priority="78" operator="equal">
      <formula>"N/A"</formula>
    </cfRule>
  </conditionalFormatting>
  <conditionalFormatting sqref="F23:F26">
    <cfRule type="cellIs" dxfId="56" priority="80" operator="equal">
      <formula>"N/A"</formula>
    </cfRule>
  </conditionalFormatting>
  <conditionalFormatting sqref="F34">
    <cfRule type="cellIs" dxfId="55" priority="729" operator="equal">
      <formula>"N/A"</formula>
    </cfRule>
  </conditionalFormatting>
  <conditionalFormatting sqref="H27:H35 I28:I35 H44 O45:P45">
    <cfRule type="cellIs" dxfId="54" priority="807" operator="equal">
      <formula>"N/A"</formula>
    </cfRule>
  </conditionalFormatting>
  <conditionalFormatting sqref="H7:I15">
    <cfRule type="cellIs" dxfId="53" priority="13" operator="equal">
      <formula>"N/A"</formula>
    </cfRule>
  </conditionalFormatting>
  <conditionalFormatting sqref="H19:I23">
    <cfRule type="cellIs" dxfId="52" priority="33" operator="equal">
      <formula>"N/A"</formula>
    </cfRule>
  </conditionalFormatting>
  <conditionalFormatting sqref="H25:I31">
    <cfRule type="cellIs" dxfId="51" priority="650" operator="equal">
      <formula>"N/A"</formula>
    </cfRule>
  </conditionalFormatting>
  <conditionalFormatting sqref="H33:I34">
    <cfRule type="cellIs" dxfId="50" priority="719" operator="equal">
      <formula>"N/A"</formula>
    </cfRule>
  </conditionalFormatting>
  <conditionalFormatting sqref="H37:I46">
    <cfRule type="cellIs" dxfId="49" priority="150" operator="equal">
      <formula>"N/A"</formula>
    </cfRule>
  </conditionalFormatting>
  <conditionalFormatting sqref="H31:O31">
    <cfRule type="cellIs" dxfId="48" priority="707" operator="equal">
      <formula>"N/A"</formula>
    </cfRule>
  </conditionalFormatting>
  <conditionalFormatting sqref="H26:P26">
    <cfRule type="cellIs" dxfId="47" priority="204" operator="equal">
      <formula>"N/A"</formula>
    </cfRule>
  </conditionalFormatting>
  <conditionalFormatting sqref="I46">
    <cfRule type="cellIs" dxfId="46" priority="704" operator="equal">
      <formula>"N/A"</formula>
    </cfRule>
  </conditionalFormatting>
  <conditionalFormatting sqref="I27:P27 H29:P30">
    <cfRule type="cellIs" dxfId="45" priority="700" operator="equal">
      <formula>"N/A"</formula>
    </cfRule>
  </conditionalFormatting>
  <conditionalFormatting sqref="J47:L47">
    <cfRule type="cellIs" dxfId="44" priority="477" operator="equal">
      <formula>"N/A"</formula>
    </cfRule>
  </conditionalFormatting>
  <conditionalFormatting sqref="J18:M18">
    <cfRule type="cellIs" dxfId="43" priority="67" operator="equal">
      <formula>""</formula>
    </cfRule>
  </conditionalFormatting>
  <conditionalFormatting sqref="J12:N12">
    <cfRule type="cellIs" dxfId="42" priority="11" operator="equal">
      <formula>""</formula>
    </cfRule>
  </conditionalFormatting>
  <conditionalFormatting sqref="J14:N15">
    <cfRule type="cellIs" dxfId="41" priority="12" operator="equal">
      <formula>"N/A"</formula>
    </cfRule>
  </conditionalFormatting>
  <conditionalFormatting sqref="J26:N27">
    <cfRule type="cellIs" dxfId="40" priority="426" operator="equal">
      <formula>"N/A"</formula>
    </cfRule>
  </conditionalFormatting>
  <conditionalFormatting sqref="J37:N37">
    <cfRule type="cellIs" dxfId="39" priority="218" operator="equal">
      <formula>"N/A"</formula>
    </cfRule>
  </conditionalFormatting>
  <conditionalFormatting sqref="J40:N40">
    <cfRule type="cellIs" dxfId="38" priority="386" operator="equal">
      <formula>"N/A"</formula>
    </cfRule>
  </conditionalFormatting>
  <conditionalFormatting sqref="J7:O11">
    <cfRule type="cellIs" dxfId="37" priority="2" operator="equal">
      <formula>""</formula>
    </cfRule>
  </conditionalFormatting>
  <conditionalFormatting sqref="J19:O19">
    <cfRule type="cellIs" dxfId="36" priority="66" operator="equal">
      <formula>""</formula>
    </cfRule>
  </conditionalFormatting>
  <conditionalFormatting sqref="J25:O25">
    <cfRule type="cellIs" dxfId="35" priority="367" operator="equal">
      <formula>""</formula>
    </cfRule>
  </conditionalFormatting>
  <conditionalFormatting sqref="J28:O28">
    <cfRule type="cellIs" dxfId="34" priority="191" operator="equal">
      <formula>""</formula>
    </cfRule>
  </conditionalFormatting>
  <conditionalFormatting sqref="J30:O30">
    <cfRule type="cellIs" dxfId="33" priority="356" operator="equal">
      <formula>"N/A"</formula>
    </cfRule>
  </conditionalFormatting>
  <conditionalFormatting sqref="J34:O34">
    <cfRule type="cellIs" dxfId="32" priority="355" operator="equal">
      <formula>""</formula>
    </cfRule>
  </conditionalFormatting>
  <conditionalFormatting sqref="J36:O38">
    <cfRule type="cellIs" dxfId="31" priority="373" operator="equal">
      <formula>"N/A"</formula>
    </cfRule>
  </conditionalFormatting>
  <conditionalFormatting sqref="J39:O39">
    <cfRule type="cellIs" dxfId="30" priority="217" operator="equal">
      <formula>""</formula>
    </cfRule>
  </conditionalFormatting>
  <conditionalFormatting sqref="J41:O41">
    <cfRule type="cellIs" dxfId="29" priority="216" operator="equal">
      <formula>""</formula>
    </cfRule>
  </conditionalFormatting>
  <conditionalFormatting sqref="J44:O44">
    <cfRule type="cellIs" dxfId="28" priority="215" operator="equal">
      <formula>""</formula>
    </cfRule>
  </conditionalFormatting>
  <conditionalFormatting sqref="J45:O46">
    <cfRule type="cellIs" dxfId="27" priority="438" operator="equal">
      <formula>"N/A"</formula>
    </cfRule>
  </conditionalFormatting>
  <conditionalFormatting sqref="J49:O50">
    <cfRule type="cellIs" dxfId="26" priority="202" operator="equal">
      <formula>""</formula>
    </cfRule>
  </conditionalFormatting>
  <conditionalFormatting sqref="J6:P6">
    <cfRule type="cellIs" dxfId="25" priority="25" operator="equal">
      <formula>"N/A"</formula>
    </cfRule>
  </conditionalFormatting>
  <conditionalFormatting sqref="J16:P16">
    <cfRule type="cellIs" dxfId="24" priority="81" operator="equal">
      <formula>"N/A"</formula>
    </cfRule>
  </conditionalFormatting>
  <conditionalFormatting sqref="J20:P20">
    <cfRule type="cellIs" dxfId="23" priority="70" operator="equal">
      <formula>""</formula>
    </cfRule>
  </conditionalFormatting>
  <conditionalFormatting sqref="J29:P31">
    <cfRule type="cellIs" dxfId="22" priority="358" operator="equal">
      <formula>"N/A"</formula>
    </cfRule>
  </conditionalFormatting>
  <conditionalFormatting sqref="J35:P35">
    <cfRule type="cellIs" dxfId="21" priority="596" operator="equal">
      <formula>"N/A"</formula>
    </cfRule>
  </conditionalFormatting>
  <conditionalFormatting sqref="J42:P43">
    <cfRule type="cellIs" dxfId="20" priority="512" operator="equal">
      <formula>"N/A"</formula>
    </cfRule>
  </conditionalFormatting>
  <conditionalFormatting sqref="J48:P48">
    <cfRule type="cellIs" dxfId="19" priority="443" operator="equal">
      <formula>"N/A"</formula>
    </cfRule>
  </conditionalFormatting>
  <conditionalFormatting sqref="N21">
    <cfRule type="cellIs" dxfId="18" priority="73" operator="equal">
      <formula>"N/A"</formula>
    </cfRule>
  </conditionalFormatting>
  <conditionalFormatting sqref="O13:O15">
    <cfRule type="cellIs" dxfId="17" priority="15" operator="equal">
      <formula>"N/A"</formula>
    </cfRule>
  </conditionalFormatting>
  <conditionalFormatting sqref="O18">
    <cfRule type="cellIs" dxfId="16" priority="68" operator="equal">
      <formula>"N/A"</formula>
    </cfRule>
  </conditionalFormatting>
  <conditionalFormatting sqref="O21:P22">
    <cfRule type="cellIs" dxfId="15" priority="71" operator="equal">
      <formula>"N/A"</formula>
    </cfRule>
  </conditionalFormatting>
  <conditionalFormatting sqref="O32:P33">
    <cfRule type="cellIs" dxfId="14" priority="636" operator="equal">
      <formula>"N/A"</formula>
    </cfRule>
  </conditionalFormatting>
  <conditionalFormatting sqref="P8:P9">
    <cfRule type="cellIs" dxfId="13" priority="6" operator="equal">
      <formula>""</formula>
    </cfRule>
  </conditionalFormatting>
  <conditionalFormatting sqref="P11:P15">
    <cfRule type="cellIs" dxfId="12" priority="16" operator="equal">
      <formula>"N/A"</formula>
    </cfRule>
  </conditionalFormatting>
  <conditionalFormatting sqref="P18:P19">
    <cfRule type="cellIs" dxfId="11" priority="77" operator="equal">
      <formula>"N/A"</formula>
    </cfRule>
  </conditionalFormatting>
  <conditionalFormatting sqref="P23">
    <cfRule type="cellIs" dxfId="10" priority="69" operator="equal">
      <formula>"N/A"</formula>
    </cfRule>
  </conditionalFormatting>
  <conditionalFormatting sqref="P25">
    <cfRule type="cellIs" dxfId="9" priority="699" operator="equal">
      <formula>"N/A"</formula>
    </cfRule>
  </conditionalFormatting>
  <conditionalFormatting sqref="P27:P31">
    <cfRule type="cellIs" dxfId="8" priority="192" operator="equal">
      <formula>"N/A"</formula>
    </cfRule>
  </conditionalFormatting>
  <conditionalFormatting sqref="P33:P36">
    <cfRule type="cellIs" dxfId="7" priority="372" operator="equal">
      <formula>"N/A"</formula>
    </cfRule>
  </conditionalFormatting>
  <conditionalFormatting sqref="P38:P41">
    <cfRule type="cellIs" dxfId="6" priority="542" operator="equal">
      <formula>"N/A"</formula>
    </cfRule>
  </conditionalFormatting>
  <conditionalFormatting sqref="P43:P46">
    <cfRule type="cellIs" dxfId="5" priority="484" operator="equal">
      <formula>"N/A"</formula>
    </cfRule>
  </conditionalFormatting>
  <conditionalFormatting sqref="P49:P50">
    <cfRule type="cellIs" dxfId="4" priority="205" operator="equal">
      <formula>"N/A"</formula>
    </cfRule>
  </conditionalFormatting>
  <conditionalFormatting sqref="R49">
    <cfRule type="cellIs" dxfId="3" priority="3056" operator="equal">
      <formula>"N/A"</formula>
    </cfRule>
  </conditionalFormatting>
  <conditionalFormatting sqref="Y49:Y52">
    <cfRule type="cellIs" dxfId="2" priority="3210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98" t="s">
        <v>127</v>
      </c>
      <c r="E1" s="898"/>
      <c r="F1" s="898"/>
      <c r="G1" s="898"/>
      <c r="H1" s="898"/>
      <c r="I1" s="898"/>
      <c r="J1" s="898"/>
      <c r="K1" s="898"/>
      <c r="L1" s="898"/>
      <c r="M1" s="898"/>
      <c r="N1" s="898"/>
    </row>
    <row r="2" spans="1:14" ht="15" customHeight="1" thickBot="1" x14ac:dyDescent="0.3">
      <c r="D2" s="899"/>
      <c r="E2" s="899"/>
      <c r="F2" s="899"/>
      <c r="G2" s="899"/>
      <c r="H2" s="899"/>
      <c r="I2" s="899"/>
      <c r="J2" s="899"/>
      <c r="K2" s="899"/>
      <c r="L2" s="899"/>
      <c r="M2" s="899"/>
      <c r="N2" s="899"/>
    </row>
    <row r="3" spans="1:14" ht="15" customHeight="1" thickBot="1" x14ac:dyDescent="0.3">
      <c r="A3" s="352" t="s">
        <v>107</v>
      </c>
      <c r="B3" s="353" t="s">
        <v>128</v>
      </c>
      <c r="C3" s="354" t="s">
        <v>129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N41" sqref="N41:R4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714" t="s">
        <v>284</v>
      </c>
      <c r="C2" s="915"/>
      <c r="E2" s="497" t="s">
        <v>199</v>
      </c>
      <c r="F2" s="498"/>
      <c r="G2" s="498"/>
      <c r="H2" s="498"/>
      <c r="I2" s="498"/>
      <c r="J2" s="498"/>
      <c r="K2" s="498"/>
      <c r="L2" s="499"/>
      <c r="M2" s="210"/>
      <c r="N2" s="919" t="s">
        <v>200</v>
      </c>
      <c r="O2" s="920"/>
      <c r="P2" s="920"/>
      <c r="Q2" s="920"/>
      <c r="R2" s="921"/>
    </row>
    <row r="3" spans="2:18" ht="15" customHeight="1" thickBot="1" x14ac:dyDescent="0.35">
      <c r="B3" s="716"/>
      <c r="C3" s="916"/>
      <c r="E3" s="917"/>
      <c r="F3" s="713"/>
      <c r="G3" s="713"/>
      <c r="H3" s="713"/>
      <c r="I3" s="713"/>
      <c r="J3" s="713"/>
      <c r="K3" s="713"/>
      <c r="L3" s="918"/>
      <c r="M3" s="210"/>
      <c r="N3" s="922" t="s">
        <v>201</v>
      </c>
      <c r="O3" s="923"/>
      <c r="P3" s="924"/>
      <c r="Q3" s="925">
        <v>101</v>
      </c>
      <c r="R3" s="926"/>
    </row>
    <row r="4" spans="2:18" ht="15.6" customHeight="1" thickBot="1" x14ac:dyDescent="0.35">
      <c r="B4" s="12" t="s">
        <v>91</v>
      </c>
      <c r="C4" s="211" t="str">
        <f>'Flex Select Prime Pricer'!H3</f>
        <v>11/17/2023C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911" t="s">
        <v>202</v>
      </c>
      <c r="O4" s="912"/>
      <c r="P4" s="912"/>
      <c r="Q4" s="913" t="s">
        <v>203</v>
      </c>
      <c r="R4" s="914"/>
    </row>
    <row r="5" spans="2:18" ht="19.5" thickBot="1" x14ac:dyDescent="0.35">
      <c r="B5" s="902" t="s">
        <v>35</v>
      </c>
      <c r="C5" s="902"/>
      <c r="E5" s="903" t="s">
        <v>0</v>
      </c>
      <c r="F5" s="904"/>
      <c r="G5" s="904"/>
      <c r="H5" s="904"/>
      <c r="I5" s="904"/>
      <c r="J5" s="904"/>
      <c r="K5" s="904"/>
      <c r="L5" s="905"/>
      <c r="N5" s="906">
        <v>2.5000000000000001E-3</v>
      </c>
      <c r="O5" s="907"/>
      <c r="P5" s="908"/>
      <c r="Q5" s="909">
        <v>5.0000000000000001E-3</v>
      </c>
      <c r="R5" s="910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204</v>
      </c>
      <c r="G6" s="218" t="s">
        <v>205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906">
        <v>5.0000000000000001E-3</v>
      </c>
      <c r="O6" s="907"/>
      <c r="P6" s="908"/>
      <c r="Q6" s="909">
        <v>0.01</v>
      </c>
      <c r="R6" s="910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650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36" t="s">
        <v>206</v>
      </c>
      <c r="O7" s="717"/>
      <c r="P7" s="717"/>
      <c r="Q7" s="717"/>
      <c r="R7" s="916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651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37" t="s">
        <v>68</v>
      </c>
      <c r="O8" s="938"/>
      <c r="P8" s="938"/>
      <c r="Q8" s="938"/>
      <c r="R8" s="939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651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900" t="s">
        <v>69</v>
      </c>
      <c r="O9" s="927"/>
      <c r="P9" s="901"/>
      <c r="Q9" s="940">
        <v>0.125</v>
      </c>
      <c r="R9" s="941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651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900" t="s">
        <v>70</v>
      </c>
      <c r="O10" s="927"/>
      <c r="P10" s="901"/>
      <c r="Q10" s="900">
        <v>0</v>
      </c>
      <c r="R10" s="901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652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900" t="s">
        <v>90</v>
      </c>
      <c r="O11" s="927"/>
      <c r="P11" s="901"/>
      <c r="Q11" s="900" t="s">
        <v>101</v>
      </c>
      <c r="R11" s="901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33" t="s">
        <v>13</v>
      </c>
      <c r="F12" s="902"/>
      <c r="G12" s="902"/>
      <c r="H12" s="902"/>
      <c r="I12" s="902"/>
      <c r="J12" s="902"/>
      <c r="K12" s="902"/>
      <c r="L12" s="934"/>
      <c r="N12" s="695" t="s">
        <v>207</v>
      </c>
      <c r="O12" s="696"/>
      <c r="P12" s="696"/>
      <c r="Q12" s="696"/>
      <c r="R12" s="935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204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95" t="s">
        <v>208</v>
      </c>
      <c r="O13" s="696"/>
      <c r="P13" s="696"/>
      <c r="Q13" s="696"/>
      <c r="R13" s="935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31" t="s">
        <v>209</v>
      </c>
      <c r="F14" s="932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28" t="s">
        <v>71</v>
      </c>
      <c r="O14" s="929"/>
      <c r="P14" s="929"/>
      <c r="Q14" s="929"/>
      <c r="R14" s="930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31" t="s">
        <v>210</v>
      </c>
      <c r="F15" s="932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95" t="s">
        <v>102</v>
      </c>
      <c r="O15" s="696"/>
      <c r="P15" s="697"/>
      <c r="Q15" s="734">
        <v>-0.25</v>
      </c>
      <c r="R15" s="736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31" t="s">
        <v>211</v>
      </c>
      <c r="F16" s="932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95" t="s">
        <v>69</v>
      </c>
      <c r="O16" s="696"/>
      <c r="P16" s="697"/>
      <c r="Q16" s="734">
        <v>-0.375</v>
      </c>
      <c r="R16" s="736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31" t="s">
        <v>212</v>
      </c>
      <c r="F17" s="932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95" t="s">
        <v>73</v>
      </c>
      <c r="O17" s="696"/>
      <c r="P17" s="697"/>
      <c r="Q17" s="734">
        <v>-0.25</v>
      </c>
      <c r="R17" s="736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31" t="s">
        <v>213</v>
      </c>
      <c r="F18" s="932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722" t="s">
        <v>74</v>
      </c>
      <c r="O18" s="723"/>
      <c r="P18" s="723"/>
      <c r="Q18" s="723"/>
      <c r="R18" s="724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31" t="s">
        <v>214</v>
      </c>
      <c r="F19" s="932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942" t="s">
        <v>215</v>
      </c>
      <c r="O19" s="943"/>
      <c r="P19" s="943"/>
      <c r="Q19" s="943"/>
      <c r="R19" s="944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31" t="s">
        <v>216</v>
      </c>
      <c r="F20" s="932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45" t="s">
        <v>285</v>
      </c>
      <c r="O20" s="946"/>
      <c r="P20" s="946"/>
      <c r="Q20" s="946"/>
      <c r="R20" s="947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31" t="s">
        <v>217</v>
      </c>
      <c r="F21" s="932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48"/>
      <c r="O21" s="949"/>
      <c r="P21" s="949"/>
      <c r="Q21" s="949"/>
      <c r="R21" s="950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31" t="s">
        <v>218</v>
      </c>
      <c r="F22" s="932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942" t="s">
        <v>219</v>
      </c>
      <c r="O22" s="943"/>
      <c r="P22" s="943"/>
      <c r="Q22" s="943"/>
      <c r="R22" s="944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31" t="s">
        <v>220</v>
      </c>
      <c r="F23" s="932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45" t="s">
        <v>286</v>
      </c>
      <c r="O23" s="946"/>
      <c r="P23" s="946"/>
      <c r="Q23" s="946"/>
      <c r="R23" s="947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31" t="s">
        <v>221</v>
      </c>
      <c r="F24" s="932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48" t="s">
        <v>222</v>
      </c>
      <c r="O24" s="949"/>
      <c r="P24" s="949"/>
      <c r="Q24" s="949"/>
      <c r="R24" s="950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31" t="s">
        <v>223</v>
      </c>
      <c r="F25" s="932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942" t="s">
        <v>84</v>
      </c>
      <c r="O25" s="943"/>
      <c r="P25" s="943"/>
      <c r="Q25" s="943"/>
      <c r="R25" s="944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669" t="s">
        <v>313</v>
      </c>
      <c r="O26" s="670"/>
      <c r="P26" s="670"/>
      <c r="Q26" s="670"/>
      <c r="R26" s="671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942" t="s">
        <v>224</v>
      </c>
      <c r="O27" s="943"/>
      <c r="P27" s="943"/>
      <c r="Q27" s="943"/>
      <c r="R27" s="944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669" t="s">
        <v>304</v>
      </c>
      <c r="O28" s="670"/>
      <c r="P28" s="670"/>
      <c r="Q28" s="670"/>
      <c r="R28" s="671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942" t="s">
        <v>225</v>
      </c>
      <c r="O29" s="943"/>
      <c r="P29" s="943"/>
      <c r="Q29" s="943"/>
      <c r="R29" s="944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669" t="s">
        <v>226</v>
      </c>
      <c r="O30" s="670"/>
      <c r="P30" s="670"/>
      <c r="Q30" s="670"/>
      <c r="R30" s="671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942" t="s">
        <v>227</v>
      </c>
      <c r="O31" s="943"/>
      <c r="P31" s="943"/>
      <c r="Q31" s="943"/>
      <c r="R31" s="944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669" t="s">
        <v>228</v>
      </c>
      <c r="O32" s="670"/>
      <c r="P32" s="670"/>
      <c r="Q32" s="670"/>
      <c r="R32" s="671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669" t="s">
        <v>229</v>
      </c>
      <c r="O33" s="670"/>
      <c r="P33" s="670"/>
      <c r="Q33" s="670"/>
      <c r="R33" s="671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669" t="s">
        <v>230</v>
      </c>
      <c r="O34" s="670"/>
      <c r="P34" s="670"/>
      <c r="Q34" s="670"/>
      <c r="R34" s="671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951"/>
      <c r="F35" s="951"/>
      <c r="G35" s="951"/>
      <c r="H35" s="951"/>
      <c r="I35" s="951"/>
      <c r="J35" s="951"/>
      <c r="K35" s="951"/>
      <c r="L35" s="951"/>
      <c r="N35" s="669" t="s">
        <v>231</v>
      </c>
      <c r="O35" s="670"/>
      <c r="P35" s="670"/>
      <c r="Q35" s="670"/>
      <c r="R35" s="671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951" t="s">
        <v>75</v>
      </c>
      <c r="F36" s="951"/>
      <c r="G36" s="951"/>
      <c r="H36" s="951"/>
      <c r="I36" s="951"/>
      <c r="J36" s="951"/>
      <c r="K36" s="951"/>
      <c r="L36" s="951"/>
      <c r="N36" s="669" t="s">
        <v>232</v>
      </c>
      <c r="O36" s="670"/>
      <c r="P36" s="670"/>
      <c r="Q36" s="670"/>
      <c r="R36" s="671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951" t="s">
        <v>118</v>
      </c>
      <c r="F37" s="951"/>
      <c r="G37" s="951"/>
      <c r="H37" s="951"/>
      <c r="I37" s="951"/>
      <c r="J37" s="951"/>
      <c r="K37" s="951"/>
      <c r="L37" s="951"/>
      <c r="N37" s="669" t="s">
        <v>233</v>
      </c>
      <c r="O37" s="670"/>
      <c r="P37" s="670"/>
      <c r="Q37" s="670"/>
      <c r="R37" s="671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951" t="s">
        <v>77</v>
      </c>
      <c r="F38" s="951"/>
      <c r="G38" s="951"/>
      <c r="H38" s="951"/>
      <c r="I38" s="951"/>
      <c r="J38" s="951"/>
      <c r="K38" s="951"/>
      <c r="L38" s="951"/>
      <c r="N38" s="952" t="s">
        <v>234</v>
      </c>
      <c r="O38" s="953"/>
      <c r="P38" s="953"/>
      <c r="Q38" s="953"/>
      <c r="R38" s="954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951" t="s">
        <v>235</v>
      </c>
      <c r="F39" s="951"/>
      <c r="G39" s="951"/>
      <c r="H39" s="951"/>
      <c r="I39" s="951"/>
      <c r="J39" s="951"/>
      <c r="K39" s="951"/>
      <c r="L39" s="951"/>
      <c r="N39" s="942" t="s">
        <v>86</v>
      </c>
      <c r="O39" s="943"/>
      <c r="P39" s="943"/>
      <c r="Q39" s="943"/>
      <c r="R39" s="944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951" t="s">
        <v>236</v>
      </c>
      <c r="F40" s="951"/>
      <c r="G40" s="951"/>
      <c r="H40" s="951"/>
      <c r="I40" s="951"/>
      <c r="J40" s="951"/>
      <c r="K40" s="951"/>
      <c r="L40" s="951"/>
      <c r="N40" s="669" t="s">
        <v>329</v>
      </c>
      <c r="O40" s="670"/>
      <c r="P40" s="670"/>
      <c r="Q40" s="670"/>
      <c r="R40" s="671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951" t="s">
        <v>80</v>
      </c>
      <c r="F41" s="951"/>
      <c r="G41" s="951"/>
      <c r="H41" s="951"/>
      <c r="I41" s="951"/>
      <c r="J41" s="951"/>
      <c r="K41" s="951"/>
      <c r="L41" s="951"/>
      <c r="N41" s="669" t="s">
        <v>87</v>
      </c>
      <c r="O41" s="670"/>
      <c r="P41" s="670"/>
      <c r="Q41" s="670"/>
      <c r="R41" s="671"/>
    </row>
    <row r="42" spans="2:18" ht="19.5" thickBot="1" x14ac:dyDescent="0.35">
      <c r="B42" s="230" t="s">
        <v>237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669" t="s">
        <v>77</v>
      </c>
      <c r="O42" s="670"/>
      <c r="P42" s="670"/>
      <c r="Q42" s="670"/>
      <c r="R42" s="671"/>
    </row>
    <row r="43" spans="2:18" ht="20.45" customHeight="1" thickBot="1" x14ac:dyDescent="0.35">
      <c r="B43" s="230" t="s">
        <v>31</v>
      </c>
      <c r="C43" s="232">
        <v>101</v>
      </c>
      <c r="D43" s="955" t="s">
        <v>238</v>
      </c>
      <c r="E43" s="956"/>
      <c r="F43" s="956"/>
      <c r="G43" s="956"/>
      <c r="H43" s="956"/>
      <c r="I43" s="956"/>
      <c r="J43" s="956"/>
      <c r="K43" s="956"/>
      <c r="L43" s="956"/>
      <c r="M43" s="957"/>
      <c r="N43" s="958" t="s">
        <v>88</v>
      </c>
      <c r="O43" s="959"/>
      <c r="P43" s="959"/>
      <c r="Q43" s="959"/>
      <c r="R43" s="960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7:F17"/>
    <mergeCell ref="N17:P17"/>
    <mergeCell ref="Q17:R17"/>
    <mergeCell ref="E15:F15"/>
    <mergeCell ref="N15:P15"/>
    <mergeCell ref="Q15:R15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N4:P4"/>
    <mergeCell ref="Q4:R4"/>
    <mergeCell ref="B2:C3"/>
    <mergeCell ref="E2:L3"/>
    <mergeCell ref="N2:R2"/>
    <mergeCell ref="N3:P3"/>
    <mergeCell ref="Q3:R3"/>
    <mergeCell ref="Q10:R10"/>
    <mergeCell ref="B5:C5"/>
    <mergeCell ref="E5:L5"/>
    <mergeCell ref="N5:P5"/>
    <mergeCell ref="Q5:R5"/>
    <mergeCell ref="N6:P6"/>
    <mergeCell ref="Q6:R6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239</v>
      </c>
      <c r="B1" s="237" t="s">
        <v>263</v>
      </c>
      <c r="C1" s="258"/>
      <c r="D1" s="497" t="s">
        <v>199</v>
      </c>
      <c r="E1" s="498"/>
      <c r="F1" s="498"/>
      <c r="G1" s="498"/>
      <c r="H1" s="498"/>
      <c r="I1" s="498"/>
      <c r="J1" s="498"/>
      <c r="K1" s="499"/>
    </row>
    <row r="2" spans="1:11" ht="15" customHeight="1" thickBot="1" x14ac:dyDescent="0.3">
      <c r="A2" s="237" t="s">
        <v>240</v>
      </c>
      <c r="B2" s="238" t="s">
        <v>267</v>
      </c>
      <c r="C2" s="239"/>
      <c r="D2" s="917"/>
      <c r="E2" s="713"/>
      <c r="F2" s="713"/>
      <c r="G2" s="713"/>
      <c r="H2" s="713"/>
      <c r="I2" s="713"/>
      <c r="J2" s="713"/>
      <c r="K2" s="918"/>
    </row>
    <row r="3" spans="1:11" x14ac:dyDescent="0.25">
      <c r="E3" s="240" t="s">
        <v>241</v>
      </c>
      <c r="F3" s="240" t="s">
        <v>242</v>
      </c>
      <c r="G3" s="240" t="s">
        <v>243</v>
      </c>
      <c r="H3" s="240" t="s">
        <v>244</v>
      </c>
      <c r="I3" s="240" t="s">
        <v>245</v>
      </c>
      <c r="J3" s="240" t="s">
        <v>246</v>
      </c>
      <c r="K3" s="240" t="s">
        <v>247</v>
      </c>
    </row>
    <row r="4" spans="1:11" x14ac:dyDescent="0.25">
      <c r="A4" s="257" t="s">
        <v>248</v>
      </c>
      <c r="B4" s="241" t="s">
        <v>249</v>
      </c>
      <c r="C4" s="257" t="s">
        <v>250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251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252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253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254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255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256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257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258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259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260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261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262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2023-11-17T16:30:11Z</cp:lastPrinted>
  <dcterms:created xsi:type="dcterms:W3CDTF">2022-12-23T19:49:11Z</dcterms:created>
  <dcterms:modified xsi:type="dcterms:W3CDTF">2023-11-17T16:31:13Z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