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9A58447F-0126-4498-B581-4F8941FF07C0}" xr6:coauthVersionLast="47" xr6:coauthVersionMax="47" xr10:uidLastSave="{00000000-0000-0000-0000-000000000000}"/>
  <bookViews>
    <workbookView xWindow="-120" yWindow="-120" windowWidth="29040" windowHeight="15840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9" l="1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7" i="9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C30" i="7"/>
  <c r="D30" i="7"/>
  <c r="E30" i="7"/>
  <c r="E6" i="7"/>
  <c r="D6" i="7"/>
  <c r="C6" i="7"/>
  <c r="B6" i="7" l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A19" i="8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18" i="8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7" i="11"/>
  <c r="E4" i="7"/>
  <c r="D4" i="3"/>
  <c r="D4" i="9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B43" i="3" l="1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<sst xmlns="http://schemas.openxmlformats.org/spreadsheetml/2006/main" count="823" uniqueCount="342">
  <si>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</si>
  <si>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</si>
  <si>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</si>
  <si>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</si>
  <si>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</si>
  <si>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</si>
  <si>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</si>
  <si>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</si>
  <si>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</si>
  <si>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</si>
  <si>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</si>
  <si>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</si>
  <si>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</si>
  <si>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</si>
  <si>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</si>
  <si>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</si>
  <si>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</si>
  <si>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</si>
  <si>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</si>
  <si>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</si>
  <si>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</si>
  <si>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</si>
  <si>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</si>
  <si>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</si>
  <si>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</si>
  <si>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</si>
  <si>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</si>
  <si>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</si>
  <si>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</si>
  <si>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</si>
  <si>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</si>
  <si>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</si>
  <si>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</si>
  <si>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</si>
  <si>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</si>
  <si>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</si>
  <si>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</si>
  <si>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</si>
  <si>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</si>
  <si>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</si>
  <si>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</si>
  <si>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</si>
  <si>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</si>
  <si>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</si>
  <si>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</si>
  <si>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</si>
  <si>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</si>
  <si>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</si>
  <si>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</si>
  <si>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</si>
  <si>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</si>
  <si>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</si>
  <si>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</si>
  <si>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</si>
  <si>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</si>
  <si>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</si>
  <si>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</si>
  <si>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</si>
  <si>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</si>
  <si>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</si>
  <si>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</si>
  <si>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</si>
  <si>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</si>
  <si>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</si>
  <si>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</si>
  <si>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</si>
  <si>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</si>
  <si>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</si>
  <si>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</si>
  <si>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</si>
  <si>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</si>
  <si>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</si>
  <si>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</si>
  <si>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</si>
  <si>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</si>
  <si>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</si>
  <si>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</si>
  <si>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</si>
  <si>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</si>
  <si>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</si>
  <si>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</si>
  <si>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</si>
  <si>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</si>
  <si>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</si>
  <si>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</si>
  <si>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</si>
  <si>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</si>
  <si>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</si>
  <si>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</si>
  <si>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</si>
  <si>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</si>
  <si>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</si>
  <si>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</si>
  <si>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</si>
  <si>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</si>
  <si>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</si>
  <si>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</si>
  <si>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</si>
  <si>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</si>
  <si>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</si>
  <si>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</si>
  <si>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</si>
  <si>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</si>
  <si>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</si>
  <si>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</si>
  <si>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</si>
  <si>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</si>
  <si>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</si>
  <si>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</si>
  <si>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</si>
  <si>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</si>
  <si>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</si>
  <si>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</si>
  <si>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</si>
  <si>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</si>
  <si>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</si>
  <si>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</si>
  <si>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</si>
  <si>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</si>
  <si>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</si>
  <si>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</si>
  <si>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</si>
  <si>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</si>
  <si>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</si>
  <si>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</si>
  <si>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</si>
  <si>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</si>
  <si>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</si>
  <si>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</si>
  <si>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</si>
  <si>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</si>
  <si>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</si>
  <si>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</si>
  <si>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</si>
  <si>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</si>
  <si>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</si>
  <si>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</si>
  <si>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</si>
  <si>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</si>
  <si>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</si>
  <si>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</si>
  <si>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</si>
  <si>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</si>
  <si>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</si>
  <si>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</si>
  <si>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</si>
  <si>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</si>
  <si>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</si>
  <si>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</si>
  <si>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</si>
  <si>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</si>
  <si>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</si>
  <si>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</si>
  <si>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</si>
  <si>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</si>
  <si>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</si>
  <si>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</si>
  <si>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</si>
  <si>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</si>
  <si>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</si>
  <si>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</si>
  <si>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</si>
  <si>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</si>
  <si>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</si>
  <si>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</si>
  <si>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</si>
  <si>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</si>
  <si>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</si>
  <si>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</si>
  <si>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</si>
  <si>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</si>
  <si>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</si>
  <si>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</si>
  <si>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</si>
  <si>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</si>
  <si>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</si>
  <si>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</si>
  <si>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</si>
  <si>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</si>
  <si>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</si>
  <si>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</si>
  <si>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</si>
  <si>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</si>
  <si>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</si>
  <si>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</si>
  <si>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</si>
  <si>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</si>
  <si>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</si>
  <si>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</si>
  <si>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</si>
  <si>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</si>
  <si>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</si>
  <si>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</si>
  <si>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</si>
  <si>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</si>
  <si>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</si>
  <si>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</si>
  <si>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</si>
  <si>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</si>
  <si>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</si>
  <si>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</si>
  <si>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</si>
  <si>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</si>
  <si>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</si>
  <si>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</si>
  <si>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</si>
  <si>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</si>
  <si>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</si>
  <si>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</si>
  <si>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</si>
  <si>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</si>
  <si>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</si>
  <si>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</si>
  <si>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</si>
  <si>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</si>
  <si>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</si>
  <si>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</si>
  <si>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</si>
  <si>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</si>
  <si>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</si>
  <si>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</si>
  <si>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</si>
  <si>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</si>
  <si>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</si>
  <si>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</si>
  <si>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</si>
  <si>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</si>
  <si>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</si>
  <si>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</si>
  <si>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</si>
  <si>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</si>
  <si>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</si>
  <si>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</si>
  <si>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</si>
  <si>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</si>
  <si>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</si>
  <si>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</si>
  <si>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</si>
  <si>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</si>
  <si>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</si>
  <si>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</si>
  <si>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</si>
  <si>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</si>
  <si>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</si>
  <si>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</si>
  <si>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</si>
  <si>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</si>
  <si>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</si>
  <si>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</si>
  <si>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</si>
  <si>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</si>
  <si>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</si>
  <si>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</si>
  <si>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</si>
  <si>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</si>
  <si>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</si>
  <si>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</si>
  <si>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</si>
  <si>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</si>
  <si>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</si>
  <si>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</si>
  <si>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</si>
  <si>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</si>
  <si>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</si>
  <si>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</si>
  <si>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</si>
  <si>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</si>
  <si>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</si>
  <si>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</si>
  <si>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</si>
  <si>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</si>
  <si>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</si>
  <si>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</si>
  <si>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</si>
  <si>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</si>
  <si>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</si>
  <si>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</si>
  <si>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</si>
  <si>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</si>
  <si>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</si>
  <si>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</si>
  <si>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</si>
  <si>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</si>
  <si>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</si>
  <si>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</si>
  <si>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</si>
  <si>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</si>
  <si>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</si>
  <si>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</si>
  <si>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</si>
  <si>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</si>
  <si>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</si>
  <si>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</si>
  <si>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</si>
  <si>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</si>
  <si>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</si>
  <si>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</si>
  <si>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</si>
  <si>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</si>
  <si>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</si>
  <si>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</si>
  <si>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</si>
  <si>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</si>
  <si>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</si>
  <si>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</si>
  <si>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</si>
  <si>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</si>
  <si>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</si>
  <si>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</si>
  <si>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</si>
  <si>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</si>
  <si>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</si>
  <si>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</si>
  <si>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All States except HI</t>
  </si>
  <si>
    <t>Maximum Rate 11.874</t>
  </si>
  <si>
    <t xml:space="preserve">2:1 Buydown (30 YR Fixed Only, Purchase, Min 680, Max 80%, Max 50% DTI) 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</si>
  <si>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</si>
  <si>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</si>
  <si>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</si>
  <si>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</si>
  <si>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</si>
  <si>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</si>
  <si>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</si>
  <si>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</si>
  <si>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</si>
  <si>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</si>
  <si>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</si>
  <si>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</si>
  <si>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</si>
  <si>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</si>
  <si>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</si>
  <si>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</si>
  <si>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</si>
  <si>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</si>
  <si>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</si>
  <si>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</si>
  <si>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</si>
  <si>
    <t>&gt;1.24 (AirDNA or MU/5-10 Units doesn't apply))</t>
  </si>
  <si>
    <t>Residual Inc &lt; 2500 (min $1500)</t>
  </si>
  <si>
    <t>Min rate after adjustments is 7.499</t>
  </si>
  <si>
    <t>Buydown floor = 7.375</t>
  </si>
  <si>
    <t>Min rate after adjustments is 7.375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</si>
</sst>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5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4" fillId="0" borderId="35" xfId="0" applyFont="1" applyBorder="1" applyAlignment="1">
      <alignment horizontal="center"/>
    </xf>
    <xf numFmtId="164" fontId="41" fillId="0" borderId="20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center"/>
    </xf>
    <xf numFmtId="164" fontId="55" fillId="24" borderId="11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/>
    </xf>
    <xf numFmtId="164" fontId="77" fillId="0" borderId="11" xfId="5" applyNumberFormat="1" applyFont="1" applyBorder="1" applyAlignment="1">
      <alignment horizontal="center"/>
    </xf>
    <xf numFmtId="164" fontId="6" fillId="0" borderId="44" xfId="5" applyNumberFormat="1" applyFont="1" applyBorder="1" applyAlignment="1">
      <alignment horizontal="center"/>
    </xf>
    <xf numFmtId="164" fontId="0" fillId="18" borderId="0" xfId="0" applyNumberForma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4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37" xfId="0" applyFont="1" applyBorder="1" applyAlignment="1">
      <alignment horizontal="center" vertical="top" wrapText="1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54" fillId="0" borderId="5" xfId="0" applyFont="1" applyBorder="1" applyAlignment="1">
      <alignment horizontal="center" vertical="top" wrapText="1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54" fillId="0" borderId="17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4" xfId="0" applyFont="1" applyFill="1" applyBorder="1" applyAlignment="1">
      <alignment horizontal="center" vertical="center"/>
    </xf>
    <xf numFmtId="0" fontId="41" fillId="4" borderId="28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5" fillId="5" borderId="24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1" fillId="0" borderId="17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65"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tabSelected="1" workbookViewId="0">
      <selection activeCell="C6" sqref="C6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609" t="s">
        <v>284</v>
      </c>
      <c r="C3" s="610"/>
      <c r="D3" s="610"/>
      <c r="E3" s="611"/>
      <c r="F3" s="204"/>
      <c r="G3" s="612" t="s">
        <v>105</v>
      </c>
      <c r="H3" s="613"/>
      <c r="I3" s="613"/>
      <c r="J3" s="613"/>
      <c r="K3" s="613"/>
      <c r="L3" s="613"/>
      <c r="M3" s="613"/>
      <c r="N3" s="613"/>
      <c r="O3" s="613"/>
      <c r="P3" s="613"/>
      <c r="Q3" s="613"/>
      <c r="R3" s="614"/>
      <c r="S3" s="204"/>
      <c r="T3" s="594" t="s">
        <v>106</v>
      </c>
      <c r="U3" s="595"/>
      <c r="V3" s="595"/>
      <c r="W3" s="595"/>
      <c r="X3" s="596"/>
    </row>
    <row r="4" spans="2:24" ht="15.75" thickBot="1" x14ac:dyDescent="0.3">
      <c r="B4" s="58" t="s">
        <v>91</v>
      </c>
      <c r="C4" s="49"/>
      <c r="D4" s="49"/>
      <c r="E4" s="59">
        <f>'Flex Select Prime Pricer'!H3</f>
        <v>45260</v>
      </c>
      <c r="F4" s="207"/>
      <c r="G4" s="615"/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617"/>
      <c r="S4" s="207"/>
      <c r="T4" s="17"/>
      <c r="U4" s="18"/>
      <c r="V4" s="18"/>
      <c r="W4" s="18"/>
      <c r="X4" s="19"/>
    </row>
    <row r="5" spans="2:24" ht="18" thickBot="1" x14ac:dyDescent="0.3">
      <c r="B5" s="95" t="s">
        <v>107</v>
      </c>
      <c r="C5" s="93" t="s">
        <v>335</v>
      </c>
      <c r="D5" s="94" t="s">
        <v>336</v>
      </c>
      <c r="E5" s="94" t="s">
        <v>190</v>
      </c>
      <c r="F5" s="207"/>
      <c r="G5" s="618" t="s">
        <v>126</v>
      </c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20"/>
      <c r="S5" s="207"/>
      <c r="T5" s="621" t="s">
        <v>64</v>
      </c>
      <c r="U5" s="622"/>
      <c r="V5" s="623"/>
      <c r="W5" s="624">
        <v>102</v>
      </c>
      <c r="X5" s="625"/>
    </row>
    <row r="6" spans="2:24" ht="15.75" thickBot="1" x14ac:dyDescent="0.3">
      <c r="B6" s="403">
        <f>'Flex Supreme Pricer'!A17</f>
        <v>7.375</v>
      </c>
      <c r="C6" s="404">
        <f>'Flex Supreme Pricer'!C17+0.25</f>
        <v>99.75</v>
      </c>
      <c r="D6" s="404">
        <f>'Flex Supreme Pricer'!D17+0.25</f>
        <v>99.625</v>
      </c>
      <c r="E6" s="404">
        <f>'Flex Supreme Pricer'!E17+0.25</f>
        <v>99.5</v>
      </c>
      <c r="F6" s="405"/>
      <c r="G6" s="201" t="s">
        <v>108</v>
      </c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3"/>
      <c r="S6" s="405"/>
      <c r="T6" s="600" t="s">
        <v>65</v>
      </c>
      <c r="U6" s="601"/>
      <c r="V6" s="601"/>
      <c r="W6" s="601"/>
      <c r="X6" s="602"/>
    </row>
    <row r="7" spans="2:24" s="50" customFormat="1" ht="15.75" thickBot="1" x14ac:dyDescent="0.25">
      <c r="B7" s="403">
        <f>B6+0.125</f>
        <v>7.5</v>
      </c>
      <c r="C7" s="404">
        <f>'Flex Supreme Pricer'!C18+0.25</f>
        <v>100.125</v>
      </c>
      <c r="D7" s="404">
        <f>'Flex Supreme Pricer'!D18+0.25</f>
        <v>100</v>
      </c>
      <c r="E7" s="404">
        <f>'Flex Supreme Pricer'!E18+0.25</f>
        <v>99.875</v>
      </c>
      <c r="F7" s="406"/>
      <c r="G7" s="603" t="s">
        <v>109</v>
      </c>
      <c r="H7" s="604"/>
      <c r="I7" s="605"/>
      <c r="J7" s="60" t="s">
        <v>110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06"/>
      <c r="T7" s="606" t="s">
        <v>340</v>
      </c>
      <c r="U7" s="607"/>
      <c r="V7" s="607"/>
      <c r="W7" s="607"/>
      <c r="X7" s="608"/>
    </row>
    <row r="8" spans="2:24" ht="15.75" thickBot="1" x14ac:dyDescent="0.3">
      <c r="B8" s="403">
        <f t="shared" ref="B8:B30" si="0">B7+0.125</f>
        <v>7.625</v>
      </c>
      <c r="C8" s="404">
        <f>'Flex Supreme Pricer'!C19+0.25</f>
        <v>100.5</v>
      </c>
      <c r="D8" s="404">
        <f>'Flex Supreme Pricer'!D19+0.25</f>
        <v>100.375</v>
      </c>
      <c r="E8" s="404">
        <f>'Flex Supreme Pricer'!E19+0.25</f>
        <v>100.25</v>
      </c>
      <c r="F8" s="405"/>
      <c r="G8" s="590" t="s">
        <v>188</v>
      </c>
      <c r="H8" s="591"/>
      <c r="I8" s="591"/>
      <c r="J8" s="591"/>
      <c r="K8" s="591"/>
      <c r="L8" s="591"/>
      <c r="M8" s="591"/>
      <c r="N8" s="591"/>
      <c r="O8" s="591"/>
      <c r="P8" s="591"/>
      <c r="Q8" s="591"/>
      <c r="R8" s="592"/>
      <c r="S8" s="405"/>
      <c r="T8" s="536" t="s">
        <v>341</v>
      </c>
      <c r="U8" s="537"/>
      <c r="V8" s="537"/>
      <c r="W8" s="537"/>
      <c r="X8" s="593"/>
    </row>
    <row r="9" spans="2:24" ht="15.75" thickBot="1" x14ac:dyDescent="0.3">
      <c r="B9" s="403">
        <f t="shared" si="0"/>
        <v>7.75</v>
      </c>
      <c r="C9" s="404">
        <f>'Flex Supreme Pricer'!C20+0.25</f>
        <v>100.875</v>
      </c>
      <c r="D9" s="404">
        <f>'Flex Supreme Pricer'!D20+0.25</f>
        <v>100.75</v>
      </c>
      <c r="E9" s="404">
        <f>'Flex Supreme Pricer'!E20+0.25</f>
        <v>100.625</v>
      </c>
      <c r="F9" s="405"/>
      <c r="G9" s="569" t="s">
        <v>111</v>
      </c>
      <c r="H9" s="570"/>
      <c r="I9" s="571"/>
      <c r="J9" s="407">
        <v>1.125</v>
      </c>
      <c r="K9" s="408">
        <v>1.125</v>
      </c>
      <c r="L9" s="408">
        <v>1.125</v>
      </c>
      <c r="M9" s="408">
        <v>1</v>
      </c>
      <c r="N9" s="408">
        <v>0.75</v>
      </c>
      <c r="O9" s="408">
        <v>0</v>
      </c>
      <c r="P9" s="409">
        <v>-0.375</v>
      </c>
      <c r="Q9" s="410" t="s">
        <v>12</v>
      </c>
      <c r="R9" s="411" t="s">
        <v>12</v>
      </c>
      <c r="S9" s="405"/>
      <c r="T9" s="536" t="s">
        <v>94</v>
      </c>
      <c r="U9" s="537"/>
      <c r="V9" s="537"/>
      <c r="W9" s="537"/>
      <c r="X9" s="593"/>
    </row>
    <row r="10" spans="2:24" ht="15.75" thickBot="1" x14ac:dyDescent="0.3">
      <c r="B10" s="403">
        <f t="shared" si="0"/>
        <v>7.875</v>
      </c>
      <c r="C10" s="404">
        <f>'Flex Supreme Pricer'!C21+0.25</f>
        <v>101.25</v>
      </c>
      <c r="D10" s="404">
        <f>'Flex Supreme Pricer'!D21+0.25</f>
        <v>101.125</v>
      </c>
      <c r="E10" s="404">
        <f>'Flex Supreme Pricer'!E21+0.25</f>
        <v>101</v>
      </c>
      <c r="F10" s="405"/>
      <c r="G10" s="530" t="s">
        <v>112</v>
      </c>
      <c r="H10" s="531"/>
      <c r="I10" s="532"/>
      <c r="J10" s="407">
        <v>1.125</v>
      </c>
      <c r="K10" s="408">
        <v>1.125</v>
      </c>
      <c r="L10" s="408">
        <v>1.125</v>
      </c>
      <c r="M10" s="408">
        <v>1</v>
      </c>
      <c r="N10" s="408">
        <v>0.75</v>
      </c>
      <c r="O10" s="408">
        <v>0</v>
      </c>
      <c r="P10" s="409">
        <v>-0.375</v>
      </c>
      <c r="Q10" s="412" t="s">
        <v>12</v>
      </c>
      <c r="R10" s="413" t="s">
        <v>12</v>
      </c>
      <c r="S10" s="405"/>
      <c r="T10" s="536" t="s">
        <v>316</v>
      </c>
      <c r="U10" s="537"/>
      <c r="V10" s="537"/>
      <c r="W10" s="537"/>
      <c r="X10" s="593"/>
    </row>
    <row r="11" spans="2:24" ht="15.75" thickBot="1" x14ac:dyDescent="0.3">
      <c r="B11" s="403">
        <f t="shared" si="0"/>
        <v>8</v>
      </c>
      <c r="C11" s="404">
        <f>'Flex Supreme Pricer'!C22+0.25</f>
        <v>101.625</v>
      </c>
      <c r="D11" s="404">
        <f>'Flex Supreme Pricer'!D22+0.25</f>
        <v>101.5</v>
      </c>
      <c r="E11" s="404">
        <f>'Flex Supreme Pricer'!E22+0.25</f>
        <v>101.375</v>
      </c>
      <c r="F11" s="405"/>
      <c r="G11" s="530" t="s">
        <v>7</v>
      </c>
      <c r="H11" s="531"/>
      <c r="I11" s="532"/>
      <c r="J11" s="407">
        <v>1</v>
      </c>
      <c r="K11" s="408">
        <v>1</v>
      </c>
      <c r="L11" s="408">
        <v>0.875</v>
      </c>
      <c r="M11" s="408">
        <v>0.75</v>
      </c>
      <c r="N11" s="408">
        <v>0.125</v>
      </c>
      <c r="O11" s="408">
        <v>-0.375</v>
      </c>
      <c r="P11" s="409">
        <v>-0.625</v>
      </c>
      <c r="Q11" s="410" t="s">
        <v>12</v>
      </c>
      <c r="R11" s="411" t="s">
        <v>12</v>
      </c>
      <c r="S11" s="405"/>
      <c r="T11" s="594" t="s">
        <v>67</v>
      </c>
      <c r="U11" s="595"/>
      <c r="V11" s="595"/>
      <c r="W11" s="595"/>
      <c r="X11" s="596"/>
    </row>
    <row r="12" spans="2:24" ht="15.75" thickBot="1" x14ac:dyDescent="0.3">
      <c r="B12" s="403">
        <f t="shared" si="0"/>
        <v>8.125</v>
      </c>
      <c r="C12" s="404">
        <f>'Flex Supreme Pricer'!C23+0.25</f>
        <v>102</v>
      </c>
      <c r="D12" s="404">
        <f>'Flex Supreme Pricer'!D23+0.25</f>
        <v>101.875</v>
      </c>
      <c r="E12" s="404">
        <f>'Flex Supreme Pricer'!E23+0.25</f>
        <v>101.75</v>
      </c>
      <c r="F12" s="405"/>
      <c r="G12" s="530" t="s">
        <v>8</v>
      </c>
      <c r="H12" s="531"/>
      <c r="I12" s="532"/>
      <c r="J12" s="407">
        <v>0.25</v>
      </c>
      <c r="K12" s="408">
        <v>0.25</v>
      </c>
      <c r="L12" s="408">
        <v>0.25</v>
      </c>
      <c r="M12" s="408">
        <v>0.25</v>
      </c>
      <c r="N12" s="408">
        <v>0</v>
      </c>
      <c r="O12" s="408">
        <v>-0.75</v>
      </c>
      <c r="P12" s="409">
        <v>-1.5</v>
      </c>
      <c r="Q12" s="412" t="s">
        <v>12</v>
      </c>
      <c r="R12" s="413" t="s">
        <v>12</v>
      </c>
      <c r="S12" s="405"/>
      <c r="T12" s="597" t="s">
        <v>68</v>
      </c>
      <c r="U12" s="598"/>
      <c r="V12" s="598"/>
      <c r="W12" s="598"/>
      <c r="X12" s="599"/>
    </row>
    <row r="13" spans="2:24" ht="15.75" thickBot="1" x14ac:dyDescent="0.3">
      <c r="B13" s="403">
        <f t="shared" si="0"/>
        <v>8.25</v>
      </c>
      <c r="C13" s="404">
        <f>'Flex Supreme Pricer'!C24+0.25</f>
        <v>102.375</v>
      </c>
      <c r="D13" s="404">
        <f>'Flex Supreme Pricer'!D24+0.25</f>
        <v>102.25</v>
      </c>
      <c r="E13" s="404">
        <f>'Flex Supreme Pricer'!E24+0.25</f>
        <v>102.125</v>
      </c>
      <c r="F13" s="405"/>
      <c r="G13" s="530" t="s">
        <v>9</v>
      </c>
      <c r="H13" s="531"/>
      <c r="I13" s="532"/>
      <c r="J13" s="407">
        <v>0</v>
      </c>
      <c r="K13" s="408">
        <v>0</v>
      </c>
      <c r="L13" s="408">
        <v>0</v>
      </c>
      <c r="M13" s="408">
        <v>-0.125</v>
      </c>
      <c r="N13" s="408">
        <v>-0.75</v>
      </c>
      <c r="O13" s="409">
        <v>-1.5</v>
      </c>
      <c r="P13" s="409">
        <v>-2.75</v>
      </c>
      <c r="Q13" s="410" t="s">
        <v>12</v>
      </c>
      <c r="R13" s="411" t="s">
        <v>12</v>
      </c>
      <c r="S13" s="405"/>
      <c r="T13" s="536" t="s">
        <v>69</v>
      </c>
      <c r="U13" s="537"/>
      <c r="V13" s="538"/>
      <c r="W13" s="582">
        <v>0.125</v>
      </c>
      <c r="X13" s="583"/>
    </row>
    <row r="14" spans="2:24" ht="15.75" thickBot="1" x14ac:dyDescent="0.3">
      <c r="B14" s="403">
        <f t="shared" si="0"/>
        <v>8.375</v>
      </c>
      <c r="C14" s="404">
        <f>'Flex Supreme Pricer'!C25+0.25</f>
        <v>102.75</v>
      </c>
      <c r="D14" s="404">
        <f>'Flex Supreme Pricer'!D25+0.25</f>
        <v>102.625</v>
      </c>
      <c r="E14" s="404">
        <f>'Flex Supreme Pricer'!E25+0.25</f>
        <v>102.5</v>
      </c>
      <c r="F14" s="405"/>
      <c r="G14" s="507" t="s">
        <v>10</v>
      </c>
      <c r="H14" s="508"/>
      <c r="I14" s="509"/>
      <c r="J14" s="407">
        <v>-1</v>
      </c>
      <c r="K14" s="408">
        <v>-1</v>
      </c>
      <c r="L14" s="408">
        <v>-1</v>
      </c>
      <c r="M14" s="408">
        <v>-1.125</v>
      </c>
      <c r="N14" s="408">
        <v>-2</v>
      </c>
      <c r="O14" s="409">
        <v>-3.375</v>
      </c>
      <c r="P14" s="414" t="s">
        <v>12</v>
      </c>
      <c r="Q14" s="415" t="s">
        <v>12</v>
      </c>
      <c r="R14" s="416" t="s">
        <v>12</v>
      </c>
      <c r="S14" s="405"/>
      <c r="T14" s="536" t="s">
        <v>70</v>
      </c>
      <c r="U14" s="537"/>
      <c r="V14" s="538"/>
      <c r="W14" s="582">
        <v>0</v>
      </c>
      <c r="X14" s="583"/>
    </row>
    <row r="15" spans="2:24" ht="15.75" thickBot="1" x14ac:dyDescent="0.3">
      <c r="B15" s="403">
        <f t="shared" si="0"/>
        <v>8.5</v>
      </c>
      <c r="C15" s="404">
        <f>'Flex Supreme Pricer'!C26+0.25</f>
        <v>103.125</v>
      </c>
      <c r="D15" s="404">
        <f>'Flex Supreme Pricer'!D26+0.25</f>
        <v>103</v>
      </c>
      <c r="E15" s="404">
        <f>'Flex Supreme Pricer'!E26+0.25</f>
        <v>102.875</v>
      </c>
      <c r="F15" s="405"/>
      <c r="G15" s="584" t="s">
        <v>11</v>
      </c>
      <c r="H15" s="585"/>
      <c r="I15" s="585"/>
      <c r="J15" s="417" t="s">
        <v>12</v>
      </c>
      <c r="K15" s="417" t="s">
        <v>12</v>
      </c>
      <c r="L15" s="417" t="s">
        <v>12</v>
      </c>
      <c r="M15" s="417" t="s">
        <v>12</v>
      </c>
      <c r="N15" s="417" t="s">
        <v>12</v>
      </c>
      <c r="O15" s="417" t="s">
        <v>12</v>
      </c>
      <c r="P15" s="417" t="s">
        <v>12</v>
      </c>
      <c r="Q15" s="417" t="s">
        <v>12</v>
      </c>
      <c r="R15" s="418" t="s">
        <v>12</v>
      </c>
      <c r="S15" s="405"/>
      <c r="T15" s="536" t="s">
        <v>90</v>
      </c>
      <c r="U15" s="537"/>
      <c r="V15" s="538"/>
      <c r="W15" s="582">
        <v>-0.125</v>
      </c>
      <c r="X15" s="583"/>
    </row>
    <row r="16" spans="2:24" ht="15.75" thickBot="1" x14ac:dyDescent="0.3">
      <c r="B16" s="403">
        <f t="shared" si="0"/>
        <v>8.625</v>
      </c>
      <c r="C16" s="404">
        <f>'Flex Supreme Pricer'!C27+0.25</f>
        <v>103.5</v>
      </c>
      <c r="D16" s="404">
        <f>'Flex Supreme Pricer'!D27+0.25</f>
        <v>103.375</v>
      </c>
      <c r="E16" s="404">
        <f>'Flex Supreme Pricer'!E27+0.25</f>
        <v>103.25</v>
      </c>
      <c r="F16" s="405"/>
      <c r="G16" s="565" t="s">
        <v>187</v>
      </c>
      <c r="H16" s="566"/>
      <c r="I16" s="566"/>
      <c r="J16" s="566"/>
      <c r="K16" s="566"/>
      <c r="L16" s="566"/>
      <c r="M16" s="566"/>
      <c r="N16" s="566"/>
      <c r="O16" s="566"/>
      <c r="P16" s="566"/>
      <c r="Q16" s="566"/>
      <c r="R16" s="586"/>
      <c r="S16" s="405"/>
      <c r="T16" s="587" t="s">
        <v>71</v>
      </c>
      <c r="U16" s="588"/>
      <c r="V16" s="588"/>
      <c r="W16" s="588"/>
      <c r="X16" s="589"/>
    </row>
    <row r="17" spans="2:24" ht="15.75" thickBot="1" x14ac:dyDescent="0.3">
      <c r="B17" s="403">
        <f t="shared" si="0"/>
        <v>8.75</v>
      </c>
      <c r="C17" s="404">
        <f>'Flex Supreme Pricer'!C28+0.25</f>
        <v>103.875</v>
      </c>
      <c r="D17" s="404">
        <f>'Flex Supreme Pricer'!D28+0.25</f>
        <v>103.75</v>
      </c>
      <c r="E17" s="404">
        <f>'Flex Supreme Pricer'!E28+0.25</f>
        <v>103.625</v>
      </c>
      <c r="F17" s="405"/>
      <c r="G17" s="569" t="s">
        <v>111</v>
      </c>
      <c r="H17" s="570"/>
      <c r="I17" s="571"/>
      <c r="J17" s="407">
        <v>1.125</v>
      </c>
      <c r="K17" s="408">
        <v>1.125</v>
      </c>
      <c r="L17" s="408">
        <v>1.125</v>
      </c>
      <c r="M17" s="408">
        <v>1</v>
      </c>
      <c r="N17" s="408">
        <v>0.75</v>
      </c>
      <c r="O17" s="408">
        <v>0</v>
      </c>
      <c r="P17" s="408">
        <v>-0.375</v>
      </c>
      <c r="Q17" s="419" t="s">
        <v>12</v>
      </c>
      <c r="R17" s="419" t="s">
        <v>12</v>
      </c>
      <c r="S17" s="405"/>
      <c r="T17" s="536" t="s">
        <v>72</v>
      </c>
      <c r="U17" s="537"/>
      <c r="V17" s="538"/>
      <c r="W17" s="582">
        <v>-0.125</v>
      </c>
      <c r="X17" s="583"/>
    </row>
    <row r="18" spans="2:24" ht="15.75" thickBot="1" x14ac:dyDescent="0.3">
      <c r="B18" s="403">
        <f t="shared" si="0"/>
        <v>8.875</v>
      </c>
      <c r="C18" s="404">
        <f>'Flex Supreme Pricer'!C29+0.25</f>
        <v>104.25</v>
      </c>
      <c r="D18" s="404">
        <f>'Flex Supreme Pricer'!D29+0.25</f>
        <v>104.125</v>
      </c>
      <c r="E18" s="404">
        <f>'Flex Supreme Pricer'!E29+0.25</f>
        <v>104</v>
      </c>
      <c r="F18" s="405"/>
      <c r="G18" s="530" t="s">
        <v>112</v>
      </c>
      <c r="H18" s="531"/>
      <c r="I18" s="532"/>
      <c r="J18" s="407">
        <v>1.125</v>
      </c>
      <c r="K18" s="408">
        <v>1.125</v>
      </c>
      <c r="L18" s="408">
        <v>1.125</v>
      </c>
      <c r="M18" s="408">
        <v>1</v>
      </c>
      <c r="N18" s="408">
        <v>0.75</v>
      </c>
      <c r="O18" s="408">
        <v>0</v>
      </c>
      <c r="P18" s="408">
        <v>-0.375</v>
      </c>
      <c r="Q18" s="419" t="s">
        <v>12</v>
      </c>
      <c r="R18" s="419" t="s">
        <v>12</v>
      </c>
      <c r="S18" s="405"/>
      <c r="T18" s="536" t="s">
        <v>69</v>
      </c>
      <c r="U18" s="537"/>
      <c r="V18" s="538"/>
      <c r="W18" s="551">
        <v>-0.25</v>
      </c>
      <c r="X18" s="552"/>
    </row>
    <row r="19" spans="2:24" ht="15.75" thickBot="1" x14ac:dyDescent="0.3">
      <c r="B19" s="403">
        <f t="shared" si="0"/>
        <v>9</v>
      </c>
      <c r="C19" s="404">
        <f>'Flex Supreme Pricer'!C30+0.25</f>
        <v>104.625</v>
      </c>
      <c r="D19" s="404">
        <f>'Flex Supreme Pricer'!D30+0.25</f>
        <v>104.5</v>
      </c>
      <c r="E19" s="404">
        <f>'Flex Supreme Pricer'!E30+0.25</f>
        <v>104.375</v>
      </c>
      <c r="F19" s="405"/>
      <c r="G19" s="530" t="s">
        <v>7</v>
      </c>
      <c r="H19" s="531"/>
      <c r="I19" s="532"/>
      <c r="J19" s="407">
        <v>1</v>
      </c>
      <c r="K19" s="408">
        <v>1</v>
      </c>
      <c r="L19" s="408">
        <v>0.875</v>
      </c>
      <c r="M19" s="408">
        <v>0.75</v>
      </c>
      <c r="N19" s="408">
        <v>0.125</v>
      </c>
      <c r="O19" s="408">
        <v>-0.375</v>
      </c>
      <c r="P19" s="408">
        <v>-0.625</v>
      </c>
      <c r="Q19" s="419" t="s">
        <v>12</v>
      </c>
      <c r="R19" s="419" t="s">
        <v>12</v>
      </c>
      <c r="S19" s="405"/>
      <c r="T19" s="536" t="s">
        <v>73</v>
      </c>
      <c r="U19" s="537"/>
      <c r="V19" s="538"/>
      <c r="W19" s="551">
        <v>-0.25</v>
      </c>
      <c r="X19" s="552"/>
    </row>
    <row r="20" spans="2:24" ht="15.75" thickBot="1" x14ac:dyDescent="0.3">
      <c r="B20" s="403">
        <f t="shared" si="0"/>
        <v>9.125</v>
      </c>
      <c r="C20" s="404">
        <f>'Flex Supreme Pricer'!C31+0.25</f>
        <v>105</v>
      </c>
      <c r="D20" s="404">
        <f>'Flex Supreme Pricer'!D31+0.25</f>
        <v>104.875</v>
      </c>
      <c r="E20" s="404">
        <f>'Flex Supreme Pricer'!E31+0.25</f>
        <v>104.75</v>
      </c>
      <c r="F20" s="405"/>
      <c r="G20" s="530" t="s">
        <v>8</v>
      </c>
      <c r="H20" s="531"/>
      <c r="I20" s="532"/>
      <c r="J20" s="407">
        <v>0.25</v>
      </c>
      <c r="K20" s="408">
        <v>0.25</v>
      </c>
      <c r="L20" s="408">
        <v>0.25</v>
      </c>
      <c r="M20" s="408">
        <v>0.25</v>
      </c>
      <c r="N20" s="408">
        <v>-0.125</v>
      </c>
      <c r="O20" s="408">
        <v>-0.875</v>
      </c>
      <c r="P20" s="409">
        <v>-1.5</v>
      </c>
      <c r="Q20" s="419" t="s">
        <v>12</v>
      </c>
      <c r="R20" s="419" t="s">
        <v>12</v>
      </c>
      <c r="S20" s="405"/>
      <c r="T20" s="556" t="s">
        <v>113</v>
      </c>
      <c r="U20" s="557"/>
      <c r="V20" s="557"/>
      <c r="W20" s="557"/>
      <c r="X20" s="558"/>
    </row>
    <row r="21" spans="2:24" ht="15.75" thickBot="1" x14ac:dyDescent="0.3">
      <c r="B21" s="403">
        <f t="shared" si="0"/>
        <v>9.25</v>
      </c>
      <c r="C21" s="404">
        <f>'Flex Supreme Pricer'!C32+0.25</f>
        <v>105.375</v>
      </c>
      <c r="D21" s="404">
        <f>'Flex Supreme Pricer'!D32+0.25</f>
        <v>105.25</v>
      </c>
      <c r="E21" s="404">
        <f>'Flex Supreme Pricer'!E32+0.25</f>
        <v>105.125</v>
      </c>
      <c r="F21" s="405"/>
      <c r="G21" s="530" t="s">
        <v>9</v>
      </c>
      <c r="H21" s="531"/>
      <c r="I21" s="532"/>
      <c r="J21" s="407">
        <v>0</v>
      </c>
      <c r="K21" s="408">
        <v>0</v>
      </c>
      <c r="L21" s="408">
        <v>0</v>
      </c>
      <c r="M21" s="408">
        <v>-0.125</v>
      </c>
      <c r="N21" s="408">
        <v>-0.75</v>
      </c>
      <c r="O21" s="409">
        <v>-1.5</v>
      </c>
      <c r="P21" s="409">
        <v>-2.75</v>
      </c>
      <c r="Q21" s="419" t="s">
        <v>12</v>
      </c>
      <c r="R21" s="419" t="s">
        <v>12</v>
      </c>
      <c r="S21" s="405"/>
      <c r="T21" s="420"/>
      <c r="U21" s="421"/>
      <c r="V21" s="421"/>
      <c r="W21" s="421"/>
      <c r="X21" s="422"/>
    </row>
    <row r="22" spans="2:24" ht="15.75" thickBot="1" x14ac:dyDescent="0.3">
      <c r="B22" s="403">
        <f t="shared" si="0"/>
        <v>9.375</v>
      </c>
      <c r="C22" s="404">
        <f>'Flex Supreme Pricer'!C33+0.25</f>
        <v>105.75</v>
      </c>
      <c r="D22" s="404">
        <f>'Flex Supreme Pricer'!D33+0.25</f>
        <v>105.625</v>
      </c>
      <c r="E22" s="404">
        <f>'Flex Supreme Pricer'!E33+0.25</f>
        <v>105.5</v>
      </c>
      <c r="F22" s="405"/>
      <c r="G22" s="507" t="s">
        <v>10</v>
      </c>
      <c r="H22" s="508"/>
      <c r="I22" s="509"/>
      <c r="J22" s="407">
        <v>-1</v>
      </c>
      <c r="K22" s="408">
        <v>-1</v>
      </c>
      <c r="L22" s="408">
        <v>-1</v>
      </c>
      <c r="M22" s="408">
        <v>-1.125</v>
      </c>
      <c r="N22" s="408">
        <v>-2</v>
      </c>
      <c r="O22" s="409">
        <v>-3.375</v>
      </c>
      <c r="P22" s="410" t="s">
        <v>12</v>
      </c>
      <c r="Q22" s="423" t="s">
        <v>12</v>
      </c>
      <c r="R22" s="423" t="s">
        <v>12</v>
      </c>
      <c r="S22" s="405"/>
      <c r="T22" s="420"/>
      <c r="V22" s="421"/>
      <c r="W22" s="421"/>
      <c r="X22" s="422"/>
    </row>
    <row r="23" spans="2:24" ht="15.75" thickBot="1" x14ac:dyDescent="0.3">
      <c r="B23" s="403">
        <f t="shared" si="0"/>
        <v>9.5</v>
      </c>
      <c r="C23" s="404">
        <f>'Flex Supreme Pricer'!C34+0.25</f>
        <v>106.125</v>
      </c>
      <c r="D23" s="404">
        <f>'Flex Supreme Pricer'!D34+0.25</f>
        <v>106</v>
      </c>
      <c r="E23" s="404">
        <f>'Flex Supreme Pricer'!E34+0.25</f>
        <v>105.875</v>
      </c>
      <c r="F23" s="405"/>
      <c r="G23" s="565" t="s">
        <v>117</v>
      </c>
      <c r="H23" s="566"/>
      <c r="I23" s="566"/>
      <c r="J23" s="567"/>
      <c r="K23" s="567"/>
      <c r="L23" s="567"/>
      <c r="M23" s="567"/>
      <c r="N23" s="567"/>
      <c r="O23" s="567"/>
      <c r="P23" s="567"/>
      <c r="Q23" s="567"/>
      <c r="R23" s="568"/>
      <c r="S23" s="405"/>
      <c r="T23" s="420"/>
      <c r="U23" s="421"/>
      <c r="V23" s="421"/>
      <c r="W23" s="421"/>
      <c r="X23" s="422"/>
    </row>
    <row r="24" spans="2:24" ht="15.75" thickBot="1" x14ac:dyDescent="0.3">
      <c r="B24" s="403">
        <f t="shared" si="0"/>
        <v>9.625</v>
      </c>
      <c r="C24" s="404">
        <f>'Flex Supreme Pricer'!C35+0.25</f>
        <v>106.5</v>
      </c>
      <c r="D24" s="404">
        <f>'Flex Supreme Pricer'!D35+0.25</f>
        <v>106.375</v>
      </c>
      <c r="E24" s="404">
        <f>'Flex Supreme Pricer'!E35+0.25</f>
        <v>106.25</v>
      </c>
      <c r="F24" s="405"/>
      <c r="G24" s="569" t="s">
        <v>317</v>
      </c>
      <c r="H24" s="570"/>
      <c r="I24" s="571"/>
      <c r="J24" s="407">
        <v>-0.5</v>
      </c>
      <c r="K24" s="408">
        <v>-0.5</v>
      </c>
      <c r="L24" s="408">
        <v>-0.5</v>
      </c>
      <c r="M24" s="408">
        <v>-0.625</v>
      </c>
      <c r="N24" s="408">
        <v>-0.75</v>
      </c>
      <c r="O24" s="408">
        <v>-0.875</v>
      </c>
      <c r="P24" s="408">
        <v>-1</v>
      </c>
      <c r="Q24" s="419" t="s">
        <v>12</v>
      </c>
      <c r="R24" s="419" t="s">
        <v>12</v>
      </c>
      <c r="S24" s="405"/>
      <c r="T24" s="420"/>
      <c r="U24" s="421"/>
      <c r="V24" s="421"/>
      <c r="W24" s="421"/>
      <c r="X24" s="422"/>
    </row>
    <row r="25" spans="2:24" ht="15.75" thickBot="1" x14ac:dyDescent="0.3">
      <c r="B25" s="403">
        <f t="shared" si="0"/>
        <v>9.75</v>
      </c>
      <c r="C25" s="404">
        <f>'Flex Supreme Pricer'!C36+0.25</f>
        <v>106.875</v>
      </c>
      <c r="D25" s="404">
        <f>'Flex Supreme Pricer'!D36+0.25</f>
        <v>106.75</v>
      </c>
      <c r="E25" s="404">
        <f>'Flex Supreme Pricer'!E36+0.25</f>
        <v>106.625</v>
      </c>
      <c r="F25" s="405"/>
      <c r="G25" s="572" t="s">
        <v>318</v>
      </c>
      <c r="H25" s="573"/>
      <c r="I25" s="574"/>
      <c r="J25" s="407">
        <v>0</v>
      </c>
      <c r="K25" s="408">
        <v>0</v>
      </c>
      <c r="L25" s="408">
        <v>0</v>
      </c>
      <c r="M25" s="408">
        <v>0</v>
      </c>
      <c r="N25" s="408">
        <v>0</v>
      </c>
      <c r="O25" s="408">
        <v>0</v>
      </c>
      <c r="P25" s="408">
        <v>0</v>
      </c>
      <c r="Q25" s="419" t="s">
        <v>12</v>
      </c>
      <c r="R25" s="419" t="s">
        <v>12</v>
      </c>
      <c r="S25" s="405"/>
      <c r="T25" s="420"/>
      <c r="U25" s="421"/>
      <c r="V25" s="421"/>
      <c r="W25" s="421"/>
      <c r="X25" s="422"/>
    </row>
    <row r="26" spans="2:24" ht="15.75" thickBot="1" x14ac:dyDescent="0.3">
      <c r="B26" s="403">
        <f t="shared" si="0"/>
        <v>9.875</v>
      </c>
      <c r="C26" s="404">
        <f>'Flex Supreme Pricer'!C37+0.25</f>
        <v>107.25</v>
      </c>
      <c r="D26" s="404">
        <f>'Flex Supreme Pricer'!D37+0.25</f>
        <v>107.125</v>
      </c>
      <c r="E26" s="404">
        <f>'Flex Supreme Pricer'!E37+0.25</f>
        <v>107</v>
      </c>
      <c r="F26" s="405"/>
      <c r="G26" s="572" t="s">
        <v>319</v>
      </c>
      <c r="H26" s="573"/>
      <c r="I26" s="574"/>
      <c r="J26" s="407">
        <v>0</v>
      </c>
      <c r="K26" s="408">
        <v>0</v>
      </c>
      <c r="L26" s="408">
        <v>0</v>
      </c>
      <c r="M26" s="408">
        <v>0</v>
      </c>
      <c r="N26" s="408">
        <v>0</v>
      </c>
      <c r="O26" s="408">
        <v>0</v>
      </c>
      <c r="P26" s="408">
        <v>0</v>
      </c>
      <c r="Q26" s="419" t="s">
        <v>12</v>
      </c>
      <c r="R26" s="419" t="s">
        <v>12</v>
      </c>
      <c r="S26" s="405"/>
      <c r="T26" s="545" t="s">
        <v>75</v>
      </c>
      <c r="U26" s="546"/>
      <c r="V26" s="546"/>
      <c r="W26" s="546"/>
      <c r="X26" s="547"/>
    </row>
    <row r="27" spans="2:24" ht="15.75" thickBot="1" x14ac:dyDescent="0.3">
      <c r="B27" s="403">
        <f t="shared" si="0"/>
        <v>10</v>
      </c>
      <c r="C27" s="404">
        <f>'Flex Supreme Pricer'!C38+0.25</f>
        <v>107.625</v>
      </c>
      <c r="D27" s="404">
        <f>'Flex Supreme Pricer'!D38+0.25</f>
        <v>107.5</v>
      </c>
      <c r="E27" s="404">
        <f>'Flex Supreme Pricer'!E38+0.25</f>
        <v>107.375</v>
      </c>
      <c r="F27" s="405"/>
      <c r="G27" s="572" t="s">
        <v>320</v>
      </c>
      <c r="H27" s="573"/>
      <c r="I27" s="574"/>
      <c r="J27" s="407">
        <v>0</v>
      </c>
      <c r="K27" s="408">
        <v>0</v>
      </c>
      <c r="L27" s="408">
        <v>0</v>
      </c>
      <c r="M27" s="408">
        <v>0</v>
      </c>
      <c r="N27" s="408">
        <v>0</v>
      </c>
      <c r="O27" s="408">
        <v>0</v>
      </c>
      <c r="P27" s="408">
        <v>0</v>
      </c>
      <c r="Q27" s="419" t="s">
        <v>12</v>
      </c>
      <c r="R27" s="419" t="s">
        <v>12</v>
      </c>
      <c r="S27" s="405"/>
      <c r="T27" s="542" t="s">
        <v>118</v>
      </c>
      <c r="U27" s="543"/>
      <c r="V27" s="543"/>
      <c r="W27" s="543"/>
      <c r="X27" s="544"/>
    </row>
    <row r="28" spans="2:24" ht="15.75" thickBot="1" x14ac:dyDescent="0.3">
      <c r="B28" s="403">
        <f t="shared" si="0"/>
        <v>10.125</v>
      </c>
      <c r="C28" s="404">
        <f>'Flex Supreme Pricer'!C39+0.25</f>
        <v>108</v>
      </c>
      <c r="D28" s="404">
        <f>'Flex Supreme Pricer'!D39+0.25</f>
        <v>107.875</v>
      </c>
      <c r="E28" s="404">
        <f>'Flex Supreme Pricer'!E39+0.25</f>
        <v>107.75</v>
      </c>
      <c r="F28" s="405"/>
      <c r="G28" s="575" t="s">
        <v>321</v>
      </c>
      <c r="H28" s="576"/>
      <c r="I28" s="577"/>
      <c r="J28" s="407">
        <v>-1.375</v>
      </c>
      <c r="K28" s="408">
        <v>-1.375</v>
      </c>
      <c r="L28" s="408">
        <v>-1.375</v>
      </c>
      <c r="M28" s="408">
        <v>-1.5</v>
      </c>
      <c r="N28" s="408">
        <v>-1.625</v>
      </c>
      <c r="O28" s="409">
        <v>-1.75</v>
      </c>
      <c r="P28" s="410" t="s">
        <v>12</v>
      </c>
      <c r="Q28" s="419" t="s">
        <v>12</v>
      </c>
      <c r="R28" s="419" t="s">
        <v>12</v>
      </c>
      <c r="S28" s="405"/>
      <c r="T28" s="542" t="s">
        <v>77</v>
      </c>
      <c r="U28" s="543"/>
      <c r="V28" s="543"/>
      <c r="W28" s="543"/>
      <c r="X28" s="544"/>
    </row>
    <row r="29" spans="2:24" ht="15.75" thickBot="1" x14ac:dyDescent="0.3">
      <c r="B29" s="403">
        <f t="shared" si="0"/>
        <v>10.25</v>
      </c>
      <c r="C29" s="404">
        <f>'Flex Supreme Pricer'!C40+0.25</f>
        <v>108.375</v>
      </c>
      <c r="D29" s="404">
        <f>'Flex Supreme Pricer'!D40+0.25</f>
        <v>108.25</v>
      </c>
      <c r="E29" s="404">
        <f>'Flex Supreme Pricer'!E40+0.25</f>
        <v>108.125</v>
      </c>
      <c r="F29" s="405"/>
      <c r="G29" s="52" t="s">
        <v>48</v>
      </c>
      <c r="H29" s="208"/>
      <c r="I29" s="208"/>
      <c r="J29" s="208"/>
      <c r="K29" s="208"/>
      <c r="L29" s="208"/>
      <c r="M29" s="208"/>
      <c r="N29" s="208"/>
      <c r="O29" s="208"/>
      <c r="P29" s="424"/>
      <c r="Q29" s="424"/>
      <c r="R29" s="425"/>
      <c r="S29" s="405"/>
      <c r="T29" s="542" t="s">
        <v>78</v>
      </c>
      <c r="U29" s="543"/>
      <c r="V29" s="543"/>
      <c r="W29" s="543"/>
      <c r="X29" s="544"/>
    </row>
    <row r="30" spans="2:24" ht="15.75" thickBot="1" x14ac:dyDescent="0.3">
      <c r="B30" s="403">
        <f t="shared" si="0"/>
        <v>10.375</v>
      </c>
      <c r="C30" s="404">
        <f>'Flex Supreme Pricer'!C41+0.25</f>
        <v>108.75</v>
      </c>
      <c r="D30" s="404">
        <f>'Flex Supreme Pricer'!D41+0.25</f>
        <v>108.625</v>
      </c>
      <c r="E30" s="404">
        <f>'Flex Supreme Pricer'!E41+0.25</f>
        <v>108.5</v>
      </c>
      <c r="F30" s="405"/>
      <c r="G30" s="548" t="s">
        <v>322</v>
      </c>
      <c r="H30" s="549"/>
      <c r="I30" s="550"/>
      <c r="J30" s="426">
        <v>-0.25</v>
      </c>
      <c r="K30" s="427">
        <v>-0.25</v>
      </c>
      <c r="L30" s="427">
        <v>-0.25</v>
      </c>
      <c r="M30" s="427">
        <v>-0.625</v>
      </c>
      <c r="N30" s="427">
        <v>-0.875</v>
      </c>
      <c r="O30" s="427">
        <v>-1.375</v>
      </c>
      <c r="P30" s="427">
        <v>-2.5</v>
      </c>
      <c r="Q30" s="428" t="s">
        <v>12</v>
      </c>
      <c r="R30" s="428" t="s">
        <v>12</v>
      </c>
      <c r="S30" s="405"/>
      <c r="T30" s="542" t="s">
        <v>79</v>
      </c>
      <c r="U30" s="543"/>
      <c r="V30" s="543"/>
      <c r="W30" s="543"/>
      <c r="X30" s="544"/>
    </row>
    <row r="31" spans="2:24" ht="15.75" thickBot="1" x14ac:dyDescent="0.3">
      <c r="B31" s="553" t="s">
        <v>189</v>
      </c>
      <c r="C31" s="554"/>
      <c r="D31" s="554"/>
      <c r="E31" s="555"/>
      <c r="F31" s="405"/>
      <c r="G31" s="485" t="s">
        <v>323</v>
      </c>
      <c r="H31" s="486"/>
      <c r="I31" s="578"/>
      <c r="J31" s="407">
        <v>-1.375</v>
      </c>
      <c r="K31" s="408">
        <v>-1.5</v>
      </c>
      <c r="L31" s="408">
        <v>-1.625</v>
      </c>
      <c r="M31" s="408">
        <v>-1.75</v>
      </c>
      <c r="N31" s="408">
        <v>-1.875</v>
      </c>
      <c r="O31" s="408">
        <v>-2</v>
      </c>
      <c r="P31" s="408">
        <v>-2.125</v>
      </c>
      <c r="Q31" s="419" t="s">
        <v>12</v>
      </c>
      <c r="R31" s="419" t="s">
        <v>12</v>
      </c>
      <c r="S31" s="405"/>
      <c r="T31" s="579" t="s">
        <v>80</v>
      </c>
      <c r="U31" s="580"/>
      <c r="V31" s="580"/>
      <c r="W31" s="580"/>
      <c r="X31" s="581"/>
    </row>
    <row r="32" spans="2:24" ht="15.75" thickBot="1" x14ac:dyDescent="0.3">
      <c r="B32" s="513" t="s">
        <v>114</v>
      </c>
      <c r="C32" s="514"/>
      <c r="D32" s="515">
        <v>150000</v>
      </c>
      <c r="E32" s="516"/>
      <c r="F32" s="405"/>
      <c r="G32" s="559" t="s">
        <v>324</v>
      </c>
      <c r="H32" s="560"/>
      <c r="I32" s="561"/>
      <c r="J32" s="407">
        <v>-0.125</v>
      </c>
      <c r="K32" s="408">
        <v>-0.25</v>
      </c>
      <c r="L32" s="408">
        <v>-0.25</v>
      </c>
      <c r="M32" s="408">
        <v>-0.375</v>
      </c>
      <c r="N32" s="408">
        <v>-0.375</v>
      </c>
      <c r="O32" s="408">
        <v>-0.375</v>
      </c>
      <c r="P32" s="408">
        <v>-0.375</v>
      </c>
      <c r="Q32" s="419" t="s">
        <v>12</v>
      </c>
      <c r="R32" s="419" t="s">
        <v>12</v>
      </c>
      <c r="S32" s="405"/>
      <c r="T32" s="510" t="s">
        <v>81</v>
      </c>
      <c r="U32" s="511"/>
      <c r="V32" s="511"/>
      <c r="W32" s="511"/>
      <c r="X32" s="512"/>
    </row>
    <row r="33" spans="2:24" ht="15.75" thickBot="1" x14ac:dyDescent="0.3">
      <c r="B33" s="520" t="s">
        <v>115</v>
      </c>
      <c r="C33" s="521"/>
      <c r="D33" s="522">
        <v>3500000</v>
      </c>
      <c r="E33" s="523"/>
      <c r="F33" s="405"/>
      <c r="G33" s="517" t="s">
        <v>325</v>
      </c>
      <c r="H33" s="518"/>
      <c r="I33" s="519"/>
      <c r="J33" s="407">
        <v>-0.75</v>
      </c>
      <c r="K33" s="408">
        <v>-0.75</v>
      </c>
      <c r="L33" s="408">
        <v>-0.875</v>
      </c>
      <c r="M33" s="408">
        <v>-1</v>
      </c>
      <c r="N33" s="408">
        <v>-1.125</v>
      </c>
      <c r="O33" s="408">
        <v>-1.25</v>
      </c>
      <c r="P33" s="410" t="s">
        <v>12</v>
      </c>
      <c r="Q33" s="419" t="s">
        <v>12</v>
      </c>
      <c r="R33" s="419" t="s">
        <v>12</v>
      </c>
      <c r="S33" s="405"/>
      <c r="T33" s="524" t="s">
        <v>326</v>
      </c>
      <c r="U33" s="525"/>
      <c r="V33" s="525"/>
      <c r="W33" s="525"/>
      <c r="X33" s="526"/>
    </row>
    <row r="34" spans="2:24" ht="15.75" thickBot="1" x14ac:dyDescent="0.3">
      <c r="B34" s="539" t="s">
        <v>194</v>
      </c>
      <c r="C34" s="540"/>
      <c r="D34" s="540"/>
      <c r="E34" s="541"/>
      <c r="F34" s="405"/>
      <c r="G34" s="533" t="s">
        <v>162</v>
      </c>
      <c r="H34" s="534"/>
      <c r="I34" s="535"/>
      <c r="J34" s="407">
        <v>-0.75</v>
      </c>
      <c r="K34" s="408">
        <v>-0.75</v>
      </c>
      <c r="L34" s="408">
        <v>-0.75</v>
      </c>
      <c r="M34" s="408">
        <v>-0.75</v>
      </c>
      <c r="N34" s="408">
        <v>-0.75</v>
      </c>
      <c r="O34" s="408">
        <v>-0.75</v>
      </c>
      <c r="P34" s="429">
        <v>-0.75</v>
      </c>
      <c r="Q34" s="419" t="s">
        <v>12</v>
      </c>
      <c r="R34" s="419" t="s">
        <v>12</v>
      </c>
      <c r="S34" s="405"/>
      <c r="T34" s="524" t="s">
        <v>82</v>
      </c>
      <c r="U34" s="525"/>
      <c r="V34" s="525"/>
      <c r="W34" s="525"/>
      <c r="X34" s="526"/>
    </row>
    <row r="35" spans="2:24" ht="15.75" thickBot="1" x14ac:dyDescent="0.3">
      <c r="B35" s="485" t="s">
        <v>327</v>
      </c>
      <c r="C35" s="486"/>
      <c r="D35" s="486"/>
      <c r="E35" s="487"/>
      <c r="F35" s="405"/>
      <c r="G35" s="530" t="s">
        <v>119</v>
      </c>
      <c r="H35" s="531"/>
      <c r="I35" s="532"/>
      <c r="J35" s="407">
        <v>-0.125</v>
      </c>
      <c r="K35" s="408">
        <v>-0.25</v>
      </c>
      <c r="L35" s="408">
        <v>-0.25</v>
      </c>
      <c r="M35" s="408">
        <v>-0.375</v>
      </c>
      <c r="N35" s="408">
        <v>-0.375</v>
      </c>
      <c r="O35" s="408">
        <v>-0.375</v>
      </c>
      <c r="P35" s="408">
        <v>-0.375</v>
      </c>
      <c r="Q35" s="419" t="s">
        <v>12</v>
      </c>
      <c r="R35" s="419" t="s">
        <v>12</v>
      </c>
      <c r="S35" s="405"/>
      <c r="T35" s="527" t="s">
        <v>84</v>
      </c>
      <c r="U35" s="528"/>
      <c r="V35" s="528"/>
      <c r="W35" s="528"/>
      <c r="X35" s="529"/>
    </row>
    <row r="36" spans="2:24" ht="15.75" thickBot="1" x14ac:dyDescent="0.3">
      <c r="B36" s="485" t="s">
        <v>195</v>
      </c>
      <c r="C36" s="486"/>
      <c r="D36" s="486"/>
      <c r="E36" s="487"/>
      <c r="F36" s="405"/>
      <c r="G36" s="530" t="s">
        <v>328</v>
      </c>
      <c r="H36" s="531"/>
      <c r="I36" s="532"/>
      <c r="J36" s="407">
        <v>-0.5</v>
      </c>
      <c r="K36" s="408">
        <v>-0.5</v>
      </c>
      <c r="L36" s="408">
        <v>-0.5</v>
      </c>
      <c r="M36" s="408">
        <v>-0.5</v>
      </c>
      <c r="N36" s="408">
        <v>-0.5</v>
      </c>
      <c r="O36" s="408">
        <v>-0.5</v>
      </c>
      <c r="P36" s="408">
        <v>-0.5</v>
      </c>
      <c r="Q36" s="419" t="s">
        <v>12</v>
      </c>
      <c r="R36" s="419" t="s">
        <v>12</v>
      </c>
      <c r="S36" s="405"/>
      <c r="T36" s="524" t="s">
        <v>85</v>
      </c>
      <c r="U36" s="525"/>
      <c r="V36" s="525"/>
      <c r="W36" s="525"/>
      <c r="X36" s="526"/>
    </row>
    <row r="37" spans="2:24" ht="15.75" thickBot="1" x14ac:dyDescent="0.3">
      <c r="B37" s="485" t="s">
        <v>196</v>
      </c>
      <c r="C37" s="486"/>
      <c r="D37" s="486"/>
      <c r="E37" s="487"/>
      <c r="F37" s="405"/>
      <c r="G37" s="530" t="s">
        <v>120</v>
      </c>
      <c r="H37" s="531"/>
      <c r="I37" s="532"/>
      <c r="J37" s="407">
        <v>-0.625</v>
      </c>
      <c r="K37" s="408">
        <v>-0.625</v>
      </c>
      <c r="L37" s="408">
        <v>-0.625</v>
      </c>
      <c r="M37" s="408">
        <v>-0.625</v>
      </c>
      <c r="N37" s="408">
        <v>-0.625</v>
      </c>
      <c r="O37" s="408">
        <v>-0.625</v>
      </c>
      <c r="P37" s="408">
        <v>-0.625</v>
      </c>
      <c r="Q37" s="419" t="s">
        <v>12</v>
      </c>
      <c r="R37" s="419" t="s">
        <v>12</v>
      </c>
      <c r="S37" s="405"/>
      <c r="T37" s="562" t="s">
        <v>86</v>
      </c>
      <c r="U37" s="563"/>
      <c r="V37" s="563"/>
      <c r="W37" s="563"/>
      <c r="X37" s="564"/>
    </row>
    <row r="38" spans="2:24" ht="15.75" thickBot="1" x14ac:dyDescent="0.3">
      <c r="B38" s="485" t="s">
        <v>197</v>
      </c>
      <c r="C38" s="486"/>
      <c r="D38" s="486"/>
      <c r="E38" s="487"/>
      <c r="F38" s="405"/>
      <c r="G38" s="507" t="s">
        <v>121</v>
      </c>
      <c r="H38" s="508"/>
      <c r="I38" s="509"/>
      <c r="J38" s="407">
        <v>-0.25</v>
      </c>
      <c r="K38" s="408">
        <v>-0.25</v>
      </c>
      <c r="L38" s="408">
        <v>-0.25</v>
      </c>
      <c r="M38" s="408">
        <v>-0.25</v>
      </c>
      <c r="N38" s="408">
        <v>-0.25</v>
      </c>
      <c r="O38" s="408">
        <v>-0.25</v>
      </c>
      <c r="P38" s="408">
        <v>-0.25</v>
      </c>
      <c r="Q38" s="430" t="s">
        <v>12</v>
      </c>
      <c r="R38" s="430" t="s">
        <v>12</v>
      </c>
      <c r="S38" s="405"/>
      <c r="T38" s="479" t="s">
        <v>329</v>
      </c>
      <c r="U38" s="480"/>
      <c r="V38" s="480"/>
      <c r="W38" s="480"/>
      <c r="X38" s="481"/>
    </row>
    <row r="39" spans="2:24" ht="15.75" thickBot="1" x14ac:dyDescent="0.3">
      <c r="B39" s="488" t="s">
        <v>198</v>
      </c>
      <c r="C39" s="489"/>
      <c r="D39" s="489"/>
      <c r="E39" s="490"/>
      <c r="F39" s="207"/>
      <c r="G39" s="431" t="s">
        <v>122</v>
      </c>
      <c r="H39" s="432"/>
      <c r="I39" s="432"/>
      <c r="J39" s="432"/>
      <c r="K39" s="432"/>
      <c r="L39" s="432"/>
      <c r="M39" s="433"/>
      <c r="N39" s="53" t="s">
        <v>123</v>
      </c>
      <c r="O39" s="53"/>
      <c r="P39" s="53"/>
      <c r="Q39" s="53"/>
      <c r="R39" s="54"/>
      <c r="S39" s="207"/>
      <c r="T39" s="482" t="s">
        <v>87</v>
      </c>
      <c r="U39" s="483"/>
      <c r="V39" s="483"/>
      <c r="W39" s="483"/>
      <c r="X39" s="484"/>
    </row>
    <row r="40" spans="2:24" ht="15.75" thickBot="1" x14ac:dyDescent="0.3">
      <c r="B40" s="504" t="s">
        <v>330</v>
      </c>
      <c r="C40" s="505"/>
      <c r="D40" s="505"/>
      <c r="E40" s="506"/>
      <c r="F40" s="207"/>
      <c r="G40" s="434"/>
      <c r="H40" s="435"/>
      <c r="I40" s="435"/>
      <c r="J40" s="435"/>
      <c r="K40" s="435"/>
      <c r="L40" s="435"/>
      <c r="M40" s="436"/>
      <c r="N40" s="498" t="s">
        <v>124</v>
      </c>
      <c r="O40" s="498"/>
      <c r="P40" s="498"/>
      <c r="Q40" s="498"/>
      <c r="R40" s="499"/>
      <c r="S40" s="207"/>
      <c r="T40" s="500" t="s">
        <v>77</v>
      </c>
      <c r="U40" s="501"/>
      <c r="V40" s="501"/>
      <c r="W40" s="501"/>
      <c r="X40" s="502"/>
    </row>
    <row r="41" spans="2:24" ht="15.75" thickBot="1" x14ac:dyDescent="0.3">
      <c r="B41" s="493" t="s">
        <v>331</v>
      </c>
      <c r="C41" s="494"/>
      <c r="D41" s="494"/>
      <c r="E41" s="494"/>
      <c r="F41" s="205"/>
      <c r="G41" s="55"/>
      <c r="H41" s="56"/>
      <c r="I41" s="56"/>
      <c r="J41" s="56"/>
      <c r="K41" s="56"/>
      <c r="L41" s="56"/>
      <c r="M41" s="57"/>
      <c r="N41" s="498" t="s">
        <v>125</v>
      </c>
      <c r="O41" s="498"/>
      <c r="P41" s="498"/>
      <c r="Q41" s="498"/>
      <c r="R41" s="499"/>
      <c r="S41" s="205"/>
      <c r="T41" s="491"/>
      <c r="U41" s="492"/>
      <c r="V41" s="492"/>
      <c r="W41" s="492"/>
      <c r="X41" s="503"/>
    </row>
    <row r="42" spans="2:24" ht="15.75" thickBot="1" x14ac:dyDescent="0.3">
      <c r="B42" s="491" t="s">
        <v>116</v>
      </c>
      <c r="C42" s="492"/>
      <c r="D42" s="495" t="s">
        <v>332</v>
      </c>
      <c r="E42" s="495"/>
      <c r="F42" s="495"/>
      <c r="G42" s="496"/>
      <c r="H42" s="496"/>
      <c r="I42" s="496"/>
      <c r="J42" s="496"/>
      <c r="K42" s="496"/>
      <c r="L42" s="496"/>
      <c r="M42" s="496"/>
      <c r="N42" s="495"/>
      <c r="O42" s="495"/>
      <c r="P42" s="495"/>
      <c r="Q42" s="495"/>
      <c r="R42" s="495"/>
      <c r="S42" s="495"/>
      <c r="T42" s="495"/>
      <c r="U42" s="495"/>
      <c r="V42" s="495"/>
      <c r="W42" s="495"/>
      <c r="X42" s="497"/>
    </row>
    <row r="43" spans="2:24" x14ac:dyDescent="0.25">
      <c r="B43" s="477"/>
      <c r="C43" s="477"/>
      <c r="D43" s="478"/>
      <c r="E43" s="478"/>
    </row>
  </sheetData>
  <mergeCells count="93">
    <mergeCell ref="T6:X6"/>
    <mergeCell ref="G7:I7"/>
    <mergeCell ref="T7:X7"/>
    <mergeCell ref="B3:E3"/>
    <mergeCell ref="G3:R4"/>
    <mergeCell ref="T3:X3"/>
    <mergeCell ref="G5:R5"/>
    <mergeCell ref="T5:V5"/>
    <mergeCell ref="W5:X5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G16:R16"/>
    <mergeCell ref="T16:X16"/>
    <mergeCell ref="G17:I17"/>
    <mergeCell ref="T17:V17"/>
    <mergeCell ref="W17:X17"/>
    <mergeCell ref="G14:I14"/>
    <mergeCell ref="T14:V14"/>
    <mergeCell ref="W14:X14"/>
    <mergeCell ref="G15:I15"/>
    <mergeCell ref="T15:V15"/>
    <mergeCell ref="W15:X15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G34:I34"/>
    <mergeCell ref="T34:X34"/>
    <mergeCell ref="G18:I18"/>
    <mergeCell ref="T18:V18"/>
    <mergeCell ref="B34:E34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W18:X18"/>
    <mergeCell ref="G32:I32"/>
    <mergeCell ref="T35:X35"/>
    <mergeCell ref="B35:E35"/>
    <mergeCell ref="B36:E36"/>
    <mergeCell ref="G36:I36"/>
    <mergeCell ref="T36:X36"/>
    <mergeCell ref="T32:X32"/>
    <mergeCell ref="B32:C32"/>
    <mergeCell ref="D32:E32"/>
    <mergeCell ref="G33:I33"/>
    <mergeCell ref="B33:C33"/>
    <mergeCell ref="D33:E33"/>
    <mergeCell ref="T33:X33"/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3" workbookViewId="0">
      <selection activeCell="T24" sqref="T24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612" t="s">
        <v>105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614"/>
    </row>
    <row r="2" spans="1:26" s="21" customFormat="1" ht="23.25" x14ac:dyDescent="0.35">
      <c r="A2" s="615"/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616"/>
      <c r="N2" s="617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60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39" customFormat="1" x14ac:dyDescent="0.25">
      <c r="A8" s="437">
        <v>6</v>
      </c>
      <c r="B8" s="438" t="s">
        <v>101</v>
      </c>
      <c r="C8" s="438">
        <v>97.513000000000005</v>
      </c>
      <c r="D8" s="438">
        <v>97.388000000000005</v>
      </c>
      <c r="E8" s="438">
        <v>97.263000000000005</v>
      </c>
      <c r="F8" s="438">
        <v>97.138000000000005</v>
      </c>
      <c r="L8" s="438"/>
      <c r="M8" s="438"/>
      <c r="N8" s="438"/>
      <c r="O8" s="438"/>
      <c r="P8" s="438"/>
      <c r="Q8" s="438"/>
      <c r="R8" s="438"/>
      <c r="S8" s="440"/>
      <c r="T8" s="440"/>
      <c r="U8" s="440"/>
      <c r="V8" s="440"/>
      <c r="W8" s="440"/>
      <c r="X8" s="440"/>
      <c r="Y8" s="440"/>
      <c r="Z8" s="440"/>
    </row>
    <row r="9" spans="1:26" s="439" customFormat="1" x14ac:dyDescent="0.25">
      <c r="A9" s="437">
        <v>6.125</v>
      </c>
      <c r="B9" s="438" t="s">
        <v>101</v>
      </c>
      <c r="C9" s="438">
        <v>98.031999999999996</v>
      </c>
      <c r="D9" s="438">
        <v>97.906999999999996</v>
      </c>
      <c r="E9" s="438">
        <v>97.781999999999996</v>
      </c>
      <c r="F9" s="438">
        <v>97.656999999999996</v>
      </c>
      <c r="L9" s="438"/>
      <c r="M9" s="438"/>
      <c r="N9" s="438"/>
      <c r="O9" s="438"/>
      <c r="P9" s="438"/>
      <c r="Q9" s="438"/>
      <c r="R9" s="438"/>
      <c r="S9" s="440"/>
      <c r="T9" s="440"/>
      <c r="U9" s="440"/>
      <c r="V9" s="440"/>
      <c r="W9" s="440"/>
      <c r="X9" s="440"/>
      <c r="Y9" s="440"/>
      <c r="Z9" s="440"/>
    </row>
    <row r="10" spans="1:26" s="439" customFormat="1" x14ac:dyDescent="0.25">
      <c r="A10" s="437">
        <v>6.25</v>
      </c>
      <c r="B10" s="438" t="s">
        <v>101</v>
      </c>
      <c r="C10" s="438">
        <v>98.513000000000005</v>
      </c>
      <c r="D10" s="438">
        <v>98.388000000000005</v>
      </c>
      <c r="E10" s="438">
        <v>98.263000000000005</v>
      </c>
      <c r="F10" s="438">
        <v>98.138000000000005</v>
      </c>
      <c r="L10" s="438"/>
      <c r="M10" s="438"/>
      <c r="N10" s="438"/>
      <c r="O10" s="438"/>
      <c r="P10" s="438"/>
      <c r="Q10" s="438"/>
      <c r="R10" s="438"/>
      <c r="S10" s="440"/>
      <c r="T10" s="440"/>
      <c r="U10" s="440"/>
      <c r="V10" s="440"/>
      <c r="W10" s="440"/>
      <c r="X10" s="440"/>
      <c r="Y10" s="440"/>
      <c r="Z10" s="440"/>
    </row>
    <row r="11" spans="1:26" s="439" customFormat="1" x14ac:dyDescent="0.25">
      <c r="A11" s="437">
        <v>6.375</v>
      </c>
      <c r="B11" s="438" t="s">
        <v>101</v>
      </c>
      <c r="C11" s="438">
        <v>98.954999999999998</v>
      </c>
      <c r="D11" s="438">
        <v>98.83</v>
      </c>
      <c r="E11" s="438">
        <v>98.704999999999998</v>
      </c>
      <c r="F11" s="438">
        <v>98.58</v>
      </c>
      <c r="L11" s="438"/>
      <c r="M11" s="438"/>
      <c r="N11" s="438"/>
      <c r="O11" s="438"/>
      <c r="P11" s="438"/>
      <c r="Q11" s="438"/>
      <c r="R11" s="438"/>
      <c r="S11" s="440"/>
      <c r="T11" s="440"/>
      <c r="U11" s="440"/>
      <c r="V11" s="440"/>
      <c r="W11" s="440"/>
      <c r="X11" s="440"/>
      <c r="Y11" s="440"/>
      <c r="Z11" s="440"/>
    </row>
    <row r="12" spans="1:26" s="439" customFormat="1" x14ac:dyDescent="0.25">
      <c r="A12" s="437">
        <v>6.5</v>
      </c>
      <c r="B12" s="438" t="s">
        <v>101</v>
      </c>
      <c r="C12" s="438">
        <v>99.358999999999995</v>
      </c>
      <c r="D12" s="438">
        <v>99.233999999999995</v>
      </c>
      <c r="E12" s="438">
        <v>99.108999999999995</v>
      </c>
      <c r="F12" s="438">
        <v>98.983999999999995</v>
      </c>
      <c r="L12" s="438"/>
      <c r="M12" s="438"/>
      <c r="N12" s="438"/>
      <c r="O12" s="438"/>
      <c r="P12" s="438"/>
      <c r="Q12" s="438"/>
      <c r="R12" s="438"/>
      <c r="S12" s="440"/>
      <c r="T12" s="440"/>
      <c r="U12" s="440"/>
      <c r="V12" s="440"/>
      <c r="W12" s="440"/>
      <c r="X12" s="440"/>
      <c r="Y12" s="440"/>
      <c r="Z12" s="440"/>
    </row>
    <row r="13" spans="1:26" s="439" customFormat="1" x14ac:dyDescent="0.25">
      <c r="A13" s="437">
        <v>6.625</v>
      </c>
      <c r="B13" s="438" t="s">
        <v>101</v>
      </c>
      <c r="C13" s="438">
        <v>99.724000000000004</v>
      </c>
      <c r="D13" s="438">
        <v>99.599000000000004</v>
      </c>
      <c r="E13" s="438">
        <v>99.474000000000004</v>
      </c>
      <c r="F13" s="438">
        <v>99.349000000000004</v>
      </c>
      <c r="L13" s="438"/>
      <c r="M13" s="438"/>
      <c r="N13" s="438"/>
      <c r="O13" s="438"/>
      <c r="P13" s="438"/>
      <c r="Q13" s="438"/>
      <c r="R13" s="438"/>
      <c r="S13" s="440"/>
      <c r="T13" s="440"/>
      <c r="U13" s="440"/>
      <c r="V13" s="440"/>
      <c r="W13" s="440"/>
      <c r="X13" s="440"/>
      <c r="Y13" s="440"/>
      <c r="Z13" s="440"/>
    </row>
    <row r="14" spans="1:26" s="439" customFormat="1" ht="15.75" thickBot="1" x14ac:dyDescent="0.3">
      <c r="A14" s="437">
        <v>6.75</v>
      </c>
      <c r="B14" s="438" t="s">
        <v>101</v>
      </c>
      <c r="C14" s="438">
        <v>99.19</v>
      </c>
      <c r="D14" s="441">
        <f>'[3]Base Pricing'!AN12+'[3]Base Pricing'!$C$2</f>
        <v>99.091717596670108</v>
      </c>
      <c r="E14" s="438">
        <v>99.801000000000002</v>
      </c>
      <c r="F14" s="438">
        <v>99.676000000000002</v>
      </c>
      <c r="L14" s="438"/>
      <c r="M14" s="438"/>
      <c r="N14" s="438"/>
      <c r="O14" s="438"/>
      <c r="P14" s="438"/>
      <c r="Q14" s="438"/>
      <c r="R14" s="438"/>
      <c r="S14" s="440"/>
      <c r="T14" s="440"/>
      <c r="U14" s="440"/>
      <c r="V14" s="440"/>
      <c r="W14" s="440"/>
      <c r="X14" s="440"/>
      <c r="Y14" s="440"/>
      <c r="Z14" s="440"/>
    </row>
    <row r="15" spans="1:26" s="439" customFormat="1" ht="15.75" thickBot="1" x14ac:dyDescent="0.3">
      <c r="A15" s="626" t="s">
        <v>284</v>
      </c>
      <c r="B15" s="627"/>
      <c r="C15" s="627"/>
      <c r="D15" s="627"/>
      <c r="E15" s="627"/>
      <c r="F15" s="628"/>
      <c r="G15" s="629" t="s">
        <v>333</v>
      </c>
      <c r="H15" s="630"/>
      <c r="I15" s="630"/>
      <c r="J15" s="630"/>
      <c r="K15" s="631"/>
      <c r="L15" s="632" t="s">
        <v>334</v>
      </c>
      <c r="M15" s="633"/>
      <c r="N15" s="633"/>
      <c r="O15" s="633"/>
      <c r="P15" s="633"/>
      <c r="Q15" s="634"/>
      <c r="R15" s="438"/>
      <c r="S15" s="440"/>
      <c r="T15" s="440"/>
      <c r="U15" s="440"/>
      <c r="V15" s="440"/>
      <c r="W15" s="440"/>
      <c r="X15" s="440"/>
      <c r="Y15" s="440"/>
      <c r="Z15" s="440"/>
    </row>
    <row r="16" spans="1:26" s="439" customFormat="1" x14ac:dyDescent="0.25">
      <c r="A16" s="33" t="s">
        <v>96</v>
      </c>
      <c r="B16" s="34" t="s">
        <v>101</v>
      </c>
      <c r="C16" s="34" t="s">
        <v>97</v>
      </c>
      <c r="D16" s="34" t="s">
        <v>98</v>
      </c>
      <c r="E16" s="34" t="s">
        <v>99</v>
      </c>
      <c r="F16" s="35" t="s">
        <v>100</v>
      </c>
      <c r="G16" s="442"/>
      <c r="H16" s="443"/>
      <c r="I16" s="443"/>
      <c r="J16" s="443"/>
      <c r="K16" s="443"/>
      <c r="L16" s="444"/>
      <c r="M16" s="445"/>
      <c r="N16" s="445"/>
      <c r="O16" s="445"/>
      <c r="P16" s="445"/>
      <c r="Q16" s="445"/>
      <c r="R16" s="438"/>
      <c r="S16" s="440"/>
      <c r="T16" s="440"/>
      <c r="U16" s="440"/>
      <c r="V16" s="440"/>
      <c r="W16" s="440"/>
      <c r="X16" s="440"/>
      <c r="Y16" s="440"/>
      <c r="Z16" s="440"/>
    </row>
    <row r="17" spans="1:26" s="21" customFormat="1" x14ac:dyDescent="0.25">
      <c r="A17" s="446">
        <v>7.375</v>
      </c>
      <c r="B17" s="36" t="s">
        <v>101</v>
      </c>
      <c r="C17" s="447">
        <v>99.5</v>
      </c>
      <c r="D17" s="448">
        <v>99.375</v>
      </c>
      <c r="E17" s="36">
        <f t="shared" ref="E17:F36" si="0">D17-0.125</f>
        <v>99.25</v>
      </c>
      <c r="F17" s="36">
        <f t="shared" si="0"/>
        <v>99.125</v>
      </c>
      <c r="G17" s="449">
        <v>7.375</v>
      </c>
      <c r="H17" s="450">
        <f>C17-0.375</f>
        <v>99.125</v>
      </c>
      <c r="I17" s="450">
        <f>D17-0.5</f>
        <v>98.875</v>
      </c>
      <c r="J17" s="450">
        <f>E17-0.5</f>
        <v>98.75</v>
      </c>
      <c r="K17" s="450">
        <f>F17-0.5</f>
        <v>98.625</v>
      </c>
      <c r="L17" s="449">
        <v>7.375</v>
      </c>
      <c r="M17" s="451" t="s">
        <v>101</v>
      </c>
      <c r="N17" s="450">
        <f>C17-0.125</f>
        <v>99.375</v>
      </c>
      <c r="O17" s="450">
        <f t="shared" ref="O17:O50" si="1">D17-0.125</f>
        <v>99.25</v>
      </c>
      <c r="P17" s="450">
        <f>E17-0.25</f>
        <v>99</v>
      </c>
      <c r="Q17" s="450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46">
        <f>A17+0.125</f>
        <v>7.5</v>
      </c>
      <c r="B18" s="36" t="s">
        <v>101</v>
      </c>
      <c r="C18" s="452">
        <v>99.875</v>
      </c>
      <c r="D18" s="453">
        <v>99.75</v>
      </c>
      <c r="E18" s="36">
        <f t="shared" si="0"/>
        <v>99.625</v>
      </c>
      <c r="F18" s="36">
        <f t="shared" si="0"/>
        <v>99.5</v>
      </c>
      <c r="G18" s="454">
        <v>7.5</v>
      </c>
      <c r="H18" s="455">
        <f t="shared" ref="H18:H50" si="3">C18-0.375</f>
        <v>99.5</v>
      </c>
      <c r="I18" s="450">
        <f t="shared" ref="I18:K50" si="4">D18-0.5</f>
        <v>99.25</v>
      </c>
      <c r="J18" s="455">
        <f t="shared" si="4"/>
        <v>99.125</v>
      </c>
      <c r="K18" s="455">
        <f t="shared" si="4"/>
        <v>99</v>
      </c>
      <c r="L18" s="454">
        <v>7.5</v>
      </c>
      <c r="M18" s="451" t="s">
        <v>101</v>
      </c>
      <c r="N18" s="455">
        <f t="shared" ref="N18:N50" si="5">C18-0.125</f>
        <v>99.75</v>
      </c>
      <c r="O18" s="455">
        <f t="shared" si="1"/>
        <v>99.625</v>
      </c>
      <c r="P18" s="455">
        <f t="shared" ref="P18:P50" si="6">E18-0.25</f>
        <v>99.375</v>
      </c>
      <c r="Q18" s="455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46">
        <f t="shared" ref="A19:A50" si="7">A18+0.125</f>
        <v>7.625</v>
      </c>
      <c r="B19" s="36" t="s">
        <v>101</v>
      </c>
      <c r="C19" s="452">
        <v>100.25</v>
      </c>
      <c r="D19" s="453">
        <v>100.125</v>
      </c>
      <c r="E19" s="36">
        <f t="shared" si="0"/>
        <v>100</v>
      </c>
      <c r="F19" s="36">
        <f t="shared" si="0"/>
        <v>99.875</v>
      </c>
      <c r="G19" s="454">
        <v>7.625</v>
      </c>
      <c r="H19" s="455">
        <f t="shared" si="3"/>
        <v>99.875</v>
      </c>
      <c r="I19" s="450">
        <f t="shared" si="4"/>
        <v>99.625</v>
      </c>
      <c r="J19" s="455">
        <f t="shared" si="4"/>
        <v>99.5</v>
      </c>
      <c r="K19" s="455">
        <f t="shared" si="4"/>
        <v>99.375</v>
      </c>
      <c r="L19" s="454">
        <v>7.625</v>
      </c>
      <c r="M19" s="451" t="s">
        <v>101</v>
      </c>
      <c r="N19" s="455">
        <f t="shared" si="5"/>
        <v>100.125</v>
      </c>
      <c r="O19" s="455">
        <f t="shared" si="1"/>
        <v>100</v>
      </c>
      <c r="P19" s="455">
        <f t="shared" si="6"/>
        <v>99.75</v>
      </c>
      <c r="Q19" s="455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46">
        <f t="shared" si="7"/>
        <v>7.75</v>
      </c>
      <c r="B20" s="36" t="s">
        <v>101</v>
      </c>
      <c r="C20" s="452">
        <v>100.625</v>
      </c>
      <c r="D20" s="453">
        <v>100.5</v>
      </c>
      <c r="E20" s="36">
        <f t="shared" si="0"/>
        <v>100.375</v>
      </c>
      <c r="F20" s="36">
        <f t="shared" si="0"/>
        <v>100.25</v>
      </c>
      <c r="G20" s="454">
        <v>7.75</v>
      </c>
      <c r="H20" s="455">
        <f t="shared" si="3"/>
        <v>100.25</v>
      </c>
      <c r="I20" s="450">
        <f t="shared" si="4"/>
        <v>100</v>
      </c>
      <c r="J20" s="455">
        <f t="shared" si="4"/>
        <v>99.875</v>
      </c>
      <c r="K20" s="455">
        <f t="shared" si="4"/>
        <v>99.75</v>
      </c>
      <c r="L20" s="454">
        <v>7.75</v>
      </c>
      <c r="M20" s="451" t="s">
        <v>101</v>
      </c>
      <c r="N20" s="455">
        <f t="shared" si="5"/>
        <v>100.5</v>
      </c>
      <c r="O20" s="455">
        <f t="shared" si="1"/>
        <v>100.375</v>
      </c>
      <c r="P20" s="455">
        <f t="shared" si="6"/>
        <v>100.125</v>
      </c>
      <c r="Q20" s="455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46">
        <f t="shared" si="7"/>
        <v>7.875</v>
      </c>
      <c r="B21" s="36" t="s">
        <v>101</v>
      </c>
      <c r="C21" s="452">
        <v>101</v>
      </c>
      <c r="D21" s="453">
        <v>100.875</v>
      </c>
      <c r="E21" s="36">
        <f t="shared" si="0"/>
        <v>100.75</v>
      </c>
      <c r="F21" s="36">
        <f t="shared" si="0"/>
        <v>100.625</v>
      </c>
      <c r="G21" s="454">
        <v>7.875</v>
      </c>
      <c r="H21" s="455">
        <f t="shared" si="3"/>
        <v>100.625</v>
      </c>
      <c r="I21" s="450">
        <f t="shared" si="4"/>
        <v>100.375</v>
      </c>
      <c r="J21" s="455">
        <f t="shared" si="4"/>
        <v>100.25</v>
      </c>
      <c r="K21" s="455">
        <f t="shared" si="4"/>
        <v>100.125</v>
      </c>
      <c r="L21" s="454">
        <v>7.875</v>
      </c>
      <c r="M21" s="451" t="s">
        <v>101</v>
      </c>
      <c r="N21" s="455">
        <f t="shared" si="5"/>
        <v>100.875</v>
      </c>
      <c r="O21" s="455">
        <f t="shared" si="1"/>
        <v>100.75</v>
      </c>
      <c r="P21" s="455">
        <f t="shared" si="6"/>
        <v>100.5</v>
      </c>
      <c r="Q21" s="455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46">
        <f t="shared" si="7"/>
        <v>8</v>
      </c>
      <c r="B22" s="36" t="s">
        <v>101</v>
      </c>
      <c r="C22" s="452">
        <v>101.375</v>
      </c>
      <c r="D22" s="453">
        <v>101.25</v>
      </c>
      <c r="E22" s="36">
        <f t="shared" si="0"/>
        <v>101.125</v>
      </c>
      <c r="F22" s="36">
        <f t="shared" si="0"/>
        <v>101</v>
      </c>
      <c r="G22" s="454">
        <v>7.99</v>
      </c>
      <c r="H22" s="455">
        <f t="shared" si="3"/>
        <v>101</v>
      </c>
      <c r="I22" s="450">
        <f t="shared" si="4"/>
        <v>100.75</v>
      </c>
      <c r="J22" s="455">
        <f t="shared" si="4"/>
        <v>100.625</v>
      </c>
      <c r="K22" s="455">
        <f t="shared" si="4"/>
        <v>100.5</v>
      </c>
      <c r="L22" s="454">
        <v>7.99</v>
      </c>
      <c r="M22" s="451" t="s">
        <v>101</v>
      </c>
      <c r="N22" s="455">
        <f t="shared" si="5"/>
        <v>101.25</v>
      </c>
      <c r="O22" s="455">
        <f t="shared" si="1"/>
        <v>101.125</v>
      </c>
      <c r="P22" s="455">
        <f t="shared" si="6"/>
        <v>100.875</v>
      </c>
      <c r="Q22" s="455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46">
        <f t="shared" si="7"/>
        <v>8.125</v>
      </c>
      <c r="B23" s="36" t="s">
        <v>101</v>
      </c>
      <c r="C23" s="452">
        <v>101.75</v>
      </c>
      <c r="D23" s="453">
        <v>101.625</v>
      </c>
      <c r="E23" s="36">
        <f t="shared" si="0"/>
        <v>101.5</v>
      </c>
      <c r="F23" s="36">
        <f t="shared" si="0"/>
        <v>101.375</v>
      </c>
      <c r="G23" s="454">
        <v>8.125</v>
      </c>
      <c r="H23" s="455">
        <f t="shared" si="3"/>
        <v>101.375</v>
      </c>
      <c r="I23" s="450">
        <f t="shared" si="4"/>
        <v>101.125</v>
      </c>
      <c r="J23" s="455">
        <f t="shared" si="4"/>
        <v>101</v>
      </c>
      <c r="K23" s="455">
        <f t="shared" si="4"/>
        <v>100.875</v>
      </c>
      <c r="L23" s="454">
        <v>8.125</v>
      </c>
      <c r="M23" s="451" t="s">
        <v>101</v>
      </c>
      <c r="N23" s="455">
        <f t="shared" si="5"/>
        <v>101.625</v>
      </c>
      <c r="O23" s="455">
        <f t="shared" si="1"/>
        <v>101.5</v>
      </c>
      <c r="P23" s="455">
        <f t="shared" si="6"/>
        <v>101.25</v>
      </c>
      <c r="Q23" s="455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46">
        <f t="shared" si="7"/>
        <v>8.25</v>
      </c>
      <c r="B24" s="36" t="s">
        <v>101</v>
      </c>
      <c r="C24" s="452">
        <v>102.125</v>
      </c>
      <c r="D24" s="453">
        <v>102</v>
      </c>
      <c r="E24" s="36">
        <f t="shared" si="0"/>
        <v>101.875</v>
      </c>
      <c r="F24" s="36">
        <f t="shared" si="0"/>
        <v>101.75</v>
      </c>
      <c r="G24" s="454">
        <v>8.25</v>
      </c>
      <c r="H24" s="455">
        <f t="shared" si="3"/>
        <v>101.75</v>
      </c>
      <c r="I24" s="450">
        <f t="shared" si="4"/>
        <v>101.5</v>
      </c>
      <c r="J24" s="455">
        <f t="shared" si="4"/>
        <v>101.375</v>
      </c>
      <c r="K24" s="455">
        <f t="shared" si="4"/>
        <v>101.25</v>
      </c>
      <c r="L24" s="454">
        <v>8.25</v>
      </c>
      <c r="M24" s="451" t="s">
        <v>101</v>
      </c>
      <c r="N24" s="455">
        <f t="shared" si="5"/>
        <v>102</v>
      </c>
      <c r="O24" s="455">
        <f t="shared" si="1"/>
        <v>101.875</v>
      </c>
      <c r="P24" s="455">
        <f t="shared" si="6"/>
        <v>101.625</v>
      </c>
      <c r="Q24" s="455">
        <f t="shared" si="2"/>
        <v>101.5</v>
      </c>
      <c r="S24" s="45"/>
      <c r="T24" s="45"/>
      <c r="U24" s="45"/>
      <c r="V24" s="45"/>
    </row>
    <row r="25" spans="1:26" s="39" customFormat="1" x14ac:dyDescent="0.25">
      <c r="A25" s="446">
        <f t="shared" si="7"/>
        <v>8.375</v>
      </c>
      <c r="B25" s="36" t="s">
        <v>101</v>
      </c>
      <c r="C25" s="452">
        <v>102.5</v>
      </c>
      <c r="D25" s="453">
        <v>102.375</v>
      </c>
      <c r="E25" s="36">
        <f t="shared" si="0"/>
        <v>102.25</v>
      </c>
      <c r="F25" s="36">
        <f t="shared" si="0"/>
        <v>102.125</v>
      </c>
      <c r="G25" s="454">
        <v>8.375</v>
      </c>
      <c r="H25" s="455">
        <f t="shared" si="3"/>
        <v>102.125</v>
      </c>
      <c r="I25" s="450">
        <f t="shared" si="4"/>
        <v>101.875</v>
      </c>
      <c r="J25" s="455">
        <f t="shared" si="4"/>
        <v>101.75</v>
      </c>
      <c r="K25" s="455">
        <f t="shared" si="4"/>
        <v>101.625</v>
      </c>
      <c r="L25" s="454">
        <v>8.375</v>
      </c>
      <c r="M25" s="451" t="s">
        <v>101</v>
      </c>
      <c r="N25" s="455">
        <f t="shared" si="5"/>
        <v>102.375</v>
      </c>
      <c r="O25" s="455">
        <f t="shared" si="1"/>
        <v>102.25</v>
      </c>
      <c r="P25" s="455">
        <f t="shared" si="6"/>
        <v>102</v>
      </c>
      <c r="Q25" s="455">
        <f t="shared" si="2"/>
        <v>101.875</v>
      </c>
    </row>
    <row r="26" spans="1:26" s="39" customFormat="1" x14ac:dyDescent="0.25">
      <c r="A26" s="446">
        <f t="shared" si="7"/>
        <v>8.5</v>
      </c>
      <c r="B26" s="36" t="s">
        <v>101</v>
      </c>
      <c r="C26" s="452">
        <v>102.875</v>
      </c>
      <c r="D26" s="453">
        <v>102.75</v>
      </c>
      <c r="E26" s="36">
        <f t="shared" si="0"/>
        <v>102.625</v>
      </c>
      <c r="F26" s="36">
        <f t="shared" si="0"/>
        <v>102.5</v>
      </c>
      <c r="G26" s="454">
        <v>8.5</v>
      </c>
      <c r="H26" s="455">
        <f t="shared" si="3"/>
        <v>102.5</v>
      </c>
      <c r="I26" s="450">
        <f t="shared" si="4"/>
        <v>102.25</v>
      </c>
      <c r="J26" s="455">
        <f t="shared" si="4"/>
        <v>102.125</v>
      </c>
      <c r="K26" s="455">
        <f t="shared" si="4"/>
        <v>102</v>
      </c>
      <c r="L26" s="454">
        <v>8.5</v>
      </c>
      <c r="M26" s="451" t="s">
        <v>101</v>
      </c>
      <c r="N26" s="455">
        <f t="shared" si="5"/>
        <v>102.75</v>
      </c>
      <c r="O26" s="455">
        <f t="shared" si="1"/>
        <v>102.625</v>
      </c>
      <c r="P26" s="455">
        <f t="shared" si="6"/>
        <v>102.375</v>
      </c>
      <c r="Q26" s="455">
        <f t="shared" si="2"/>
        <v>102.25</v>
      </c>
      <c r="S26" s="45"/>
      <c r="T26" s="45"/>
      <c r="U26" s="45"/>
    </row>
    <row r="27" spans="1:26" s="39" customFormat="1" x14ac:dyDescent="0.25">
      <c r="A27" s="446">
        <f t="shared" si="7"/>
        <v>8.625</v>
      </c>
      <c r="B27" s="36" t="s">
        <v>101</v>
      </c>
      <c r="C27" s="452">
        <v>103.25</v>
      </c>
      <c r="D27" s="453">
        <v>103.125</v>
      </c>
      <c r="E27" s="36">
        <f t="shared" si="0"/>
        <v>103</v>
      </c>
      <c r="F27" s="36">
        <f t="shared" si="0"/>
        <v>102.875</v>
      </c>
      <c r="G27" s="454">
        <v>8.625</v>
      </c>
      <c r="H27" s="455">
        <f t="shared" si="3"/>
        <v>102.875</v>
      </c>
      <c r="I27" s="450">
        <f t="shared" si="4"/>
        <v>102.625</v>
      </c>
      <c r="J27" s="455">
        <f t="shared" si="4"/>
        <v>102.5</v>
      </c>
      <c r="K27" s="455">
        <f t="shared" si="4"/>
        <v>102.375</v>
      </c>
      <c r="L27" s="454">
        <v>8.625</v>
      </c>
      <c r="M27" s="451" t="s">
        <v>101</v>
      </c>
      <c r="N27" s="455">
        <f t="shared" si="5"/>
        <v>103.125</v>
      </c>
      <c r="O27" s="455">
        <f t="shared" si="1"/>
        <v>103</v>
      </c>
      <c r="P27" s="455">
        <f t="shared" si="6"/>
        <v>102.75</v>
      </c>
      <c r="Q27" s="455">
        <f t="shared" si="2"/>
        <v>102.625</v>
      </c>
      <c r="T27" s="45"/>
      <c r="U27" s="45"/>
    </row>
    <row r="28" spans="1:26" s="39" customFormat="1" x14ac:dyDescent="0.25">
      <c r="A28" s="446">
        <f t="shared" si="7"/>
        <v>8.75</v>
      </c>
      <c r="B28" s="36" t="s">
        <v>101</v>
      </c>
      <c r="C28" s="452">
        <v>103.625</v>
      </c>
      <c r="D28" s="453">
        <v>103.5</v>
      </c>
      <c r="E28" s="36">
        <f t="shared" si="0"/>
        <v>103.375</v>
      </c>
      <c r="F28" s="36">
        <f t="shared" si="0"/>
        <v>103.25</v>
      </c>
      <c r="G28" s="454">
        <v>8.75</v>
      </c>
      <c r="H28" s="455">
        <f t="shared" si="3"/>
        <v>103.25</v>
      </c>
      <c r="I28" s="450">
        <f t="shared" si="4"/>
        <v>103</v>
      </c>
      <c r="J28" s="455">
        <f t="shared" si="4"/>
        <v>102.875</v>
      </c>
      <c r="K28" s="455">
        <f t="shared" si="4"/>
        <v>102.75</v>
      </c>
      <c r="L28" s="454">
        <v>8.75</v>
      </c>
      <c r="M28" s="451" t="s">
        <v>101</v>
      </c>
      <c r="N28" s="455">
        <f t="shared" si="5"/>
        <v>103.5</v>
      </c>
      <c r="O28" s="455">
        <f t="shared" si="1"/>
        <v>103.375</v>
      </c>
      <c r="P28" s="455">
        <f t="shared" si="6"/>
        <v>103.125</v>
      </c>
      <c r="Q28" s="455">
        <f t="shared" si="2"/>
        <v>103</v>
      </c>
      <c r="T28" s="45"/>
      <c r="U28" s="45"/>
    </row>
    <row r="29" spans="1:26" s="39" customFormat="1" x14ac:dyDescent="0.25">
      <c r="A29" s="446">
        <f t="shared" si="7"/>
        <v>8.875</v>
      </c>
      <c r="B29" s="36" t="s">
        <v>101</v>
      </c>
      <c r="C29" s="452">
        <v>104</v>
      </c>
      <c r="D29" s="453">
        <v>103.875</v>
      </c>
      <c r="E29" s="36">
        <f t="shared" si="0"/>
        <v>103.75</v>
      </c>
      <c r="F29" s="36">
        <f t="shared" si="0"/>
        <v>103.625</v>
      </c>
      <c r="G29" s="454">
        <v>8.875</v>
      </c>
      <c r="H29" s="455">
        <f t="shared" si="3"/>
        <v>103.625</v>
      </c>
      <c r="I29" s="450">
        <f t="shared" si="4"/>
        <v>103.375</v>
      </c>
      <c r="J29" s="455">
        <f t="shared" si="4"/>
        <v>103.25</v>
      </c>
      <c r="K29" s="455">
        <f t="shared" si="4"/>
        <v>103.125</v>
      </c>
      <c r="L29" s="454">
        <v>8.875</v>
      </c>
      <c r="M29" s="451" t="s">
        <v>101</v>
      </c>
      <c r="N29" s="455">
        <f t="shared" si="5"/>
        <v>103.875</v>
      </c>
      <c r="O29" s="455">
        <f t="shared" si="1"/>
        <v>103.75</v>
      </c>
      <c r="P29" s="455">
        <f t="shared" si="6"/>
        <v>103.5</v>
      </c>
      <c r="Q29" s="455">
        <f t="shared" si="2"/>
        <v>103.375</v>
      </c>
      <c r="R29" s="44"/>
      <c r="T29" s="45"/>
      <c r="U29" s="45"/>
    </row>
    <row r="30" spans="1:26" s="39" customFormat="1" x14ac:dyDescent="0.25">
      <c r="A30" s="446">
        <f t="shared" si="7"/>
        <v>9</v>
      </c>
      <c r="B30" s="36" t="s">
        <v>101</v>
      </c>
      <c r="C30" s="452">
        <v>104.375</v>
      </c>
      <c r="D30" s="453">
        <v>104.25</v>
      </c>
      <c r="E30" s="36">
        <f t="shared" si="0"/>
        <v>104.125</v>
      </c>
      <c r="F30" s="36">
        <f t="shared" si="0"/>
        <v>104</v>
      </c>
      <c r="G30" s="454">
        <v>8.99</v>
      </c>
      <c r="H30" s="455">
        <f t="shared" si="3"/>
        <v>104</v>
      </c>
      <c r="I30" s="450">
        <f t="shared" si="4"/>
        <v>103.75</v>
      </c>
      <c r="J30" s="455">
        <f t="shared" si="4"/>
        <v>103.625</v>
      </c>
      <c r="K30" s="455">
        <f t="shared" si="4"/>
        <v>103.5</v>
      </c>
      <c r="L30" s="454">
        <v>8.99</v>
      </c>
      <c r="M30" s="451" t="s">
        <v>101</v>
      </c>
      <c r="N30" s="455">
        <f t="shared" si="5"/>
        <v>104.25</v>
      </c>
      <c r="O30" s="455">
        <f t="shared" si="1"/>
        <v>104.125</v>
      </c>
      <c r="P30" s="455">
        <f t="shared" si="6"/>
        <v>103.875</v>
      </c>
      <c r="Q30" s="455">
        <f t="shared" si="2"/>
        <v>103.75</v>
      </c>
      <c r="R30" s="46"/>
      <c r="T30" s="45"/>
      <c r="U30" s="45"/>
    </row>
    <row r="31" spans="1:26" s="39" customFormat="1" x14ac:dyDescent="0.25">
      <c r="A31" s="446">
        <f t="shared" si="7"/>
        <v>9.125</v>
      </c>
      <c r="B31" s="36" t="s">
        <v>101</v>
      </c>
      <c r="C31" s="452">
        <v>104.75</v>
      </c>
      <c r="D31" s="453">
        <v>104.625</v>
      </c>
      <c r="E31" s="36">
        <f t="shared" si="0"/>
        <v>104.5</v>
      </c>
      <c r="F31" s="36">
        <f t="shared" si="0"/>
        <v>104.375</v>
      </c>
      <c r="G31" s="454">
        <v>9.125</v>
      </c>
      <c r="H31" s="455">
        <f t="shared" si="3"/>
        <v>104.375</v>
      </c>
      <c r="I31" s="450">
        <f t="shared" si="4"/>
        <v>104.125</v>
      </c>
      <c r="J31" s="455">
        <f t="shared" si="4"/>
        <v>104</v>
      </c>
      <c r="K31" s="455">
        <f t="shared" si="4"/>
        <v>103.875</v>
      </c>
      <c r="L31" s="454">
        <v>9.125</v>
      </c>
      <c r="M31" s="451" t="s">
        <v>101</v>
      </c>
      <c r="N31" s="455">
        <f t="shared" si="5"/>
        <v>104.625</v>
      </c>
      <c r="O31" s="455">
        <f t="shared" si="1"/>
        <v>104.5</v>
      </c>
      <c r="P31" s="455">
        <f t="shared" si="6"/>
        <v>104.25</v>
      </c>
      <c r="Q31" s="455">
        <f t="shared" si="2"/>
        <v>104.125</v>
      </c>
      <c r="R31" s="44"/>
      <c r="T31" s="45"/>
      <c r="U31" s="45"/>
    </row>
    <row r="32" spans="1:26" s="39" customFormat="1" x14ac:dyDescent="0.25">
      <c r="A32" s="446">
        <f t="shared" si="7"/>
        <v>9.25</v>
      </c>
      <c r="B32" s="36" t="s">
        <v>101</v>
      </c>
      <c r="C32" s="452">
        <v>105.125</v>
      </c>
      <c r="D32" s="453">
        <v>105</v>
      </c>
      <c r="E32" s="36">
        <f t="shared" si="0"/>
        <v>104.875</v>
      </c>
      <c r="F32" s="36">
        <f t="shared" si="0"/>
        <v>104.75</v>
      </c>
      <c r="G32" s="454">
        <v>9.25</v>
      </c>
      <c r="H32" s="455">
        <f t="shared" si="3"/>
        <v>104.75</v>
      </c>
      <c r="I32" s="450">
        <f t="shared" si="4"/>
        <v>104.5</v>
      </c>
      <c r="J32" s="455">
        <f t="shared" si="4"/>
        <v>104.375</v>
      </c>
      <c r="K32" s="455">
        <f t="shared" si="4"/>
        <v>104.25</v>
      </c>
      <c r="L32" s="454">
        <v>9.25</v>
      </c>
      <c r="M32" s="451" t="s">
        <v>101</v>
      </c>
      <c r="N32" s="455">
        <f t="shared" si="5"/>
        <v>105</v>
      </c>
      <c r="O32" s="455">
        <f t="shared" si="1"/>
        <v>104.875</v>
      </c>
      <c r="P32" s="455">
        <f t="shared" si="6"/>
        <v>104.625</v>
      </c>
      <c r="Q32" s="455">
        <f t="shared" si="2"/>
        <v>104.5</v>
      </c>
      <c r="R32" s="44"/>
      <c r="T32" s="45"/>
      <c r="U32" s="45"/>
    </row>
    <row r="33" spans="1:26" s="39" customFormat="1" x14ac:dyDescent="0.25">
      <c r="A33" s="446">
        <f t="shared" si="7"/>
        <v>9.375</v>
      </c>
      <c r="B33" s="36" t="s">
        <v>101</v>
      </c>
      <c r="C33" s="452">
        <v>105.5</v>
      </c>
      <c r="D33" s="453">
        <v>105.375</v>
      </c>
      <c r="E33" s="36">
        <f t="shared" si="0"/>
        <v>105.25</v>
      </c>
      <c r="F33" s="36">
        <f t="shared" si="0"/>
        <v>105.125</v>
      </c>
      <c r="G33" s="454">
        <v>9.375</v>
      </c>
      <c r="H33" s="455">
        <f t="shared" si="3"/>
        <v>105.125</v>
      </c>
      <c r="I33" s="450">
        <f t="shared" si="4"/>
        <v>104.875</v>
      </c>
      <c r="J33" s="455">
        <f t="shared" si="4"/>
        <v>104.75</v>
      </c>
      <c r="K33" s="455">
        <f t="shared" si="4"/>
        <v>104.625</v>
      </c>
      <c r="L33" s="454">
        <v>9.375</v>
      </c>
      <c r="M33" s="451" t="s">
        <v>101</v>
      </c>
      <c r="N33" s="455">
        <f t="shared" si="5"/>
        <v>105.375</v>
      </c>
      <c r="O33" s="455">
        <f t="shared" si="1"/>
        <v>105.25</v>
      </c>
      <c r="P33" s="455">
        <f t="shared" si="6"/>
        <v>105</v>
      </c>
      <c r="Q33" s="455">
        <f t="shared" si="2"/>
        <v>104.875</v>
      </c>
      <c r="R33" s="40"/>
    </row>
    <row r="34" spans="1:26" s="39" customFormat="1" x14ac:dyDescent="0.25">
      <c r="A34" s="446">
        <f t="shared" si="7"/>
        <v>9.5</v>
      </c>
      <c r="B34" s="36" t="s">
        <v>101</v>
      </c>
      <c r="C34" s="452">
        <v>105.875</v>
      </c>
      <c r="D34" s="453">
        <v>105.75</v>
      </c>
      <c r="E34" s="36">
        <f t="shared" si="0"/>
        <v>105.625</v>
      </c>
      <c r="F34" s="36">
        <f t="shared" si="0"/>
        <v>105.5</v>
      </c>
      <c r="G34" s="454">
        <v>9.5</v>
      </c>
      <c r="H34" s="455">
        <f t="shared" si="3"/>
        <v>105.5</v>
      </c>
      <c r="I34" s="450">
        <f t="shared" si="4"/>
        <v>105.25</v>
      </c>
      <c r="J34" s="455">
        <f t="shared" si="4"/>
        <v>105.125</v>
      </c>
      <c r="K34" s="455">
        <f t="shared" si="4"/>
        <v>105</v>
      </c>
      <c r="L34" s="454">
        <v>9.5</v>
      </c>
      <c r="M34" s="451" t="s">
        <v>101</v>
      </c>
      <c r="N34" s="455">
        <f t="shared" si="5"/>
        <v>105.75</v>
      </c>
      <c r="O34" s="455">
        <f t="shared" si="1"/>
        <v>105.625</v>
      </c>
      <c r="P34" s="455">
        <f t="shared" si="6"/>
        <v>105.375</v>
      </c>
      <c r="Q34" s="455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46">
        <f t="shared" si="7"/>
        <v>9.625</v>
      </c>
      <c r="B35" s="36" t="s">
        <v>101</v>
      </c>
      <c r="C35" s="452">
        <v>106.25</v>
      </c>
      <c r="D35" s="453">
        <v>106.125</v>
      </c>
      <c r="E35" s="36">
        <f t="shared" si="0"/>
        <v>106</v>
      </c>
      <c r="F35" s="36">
        <f t="shared" si="0"/>
        <v>105.875</v>
      </c>
      <c r="G35" s="454">
        <v>9.625</v>
      </c>
      <c r="H35" s="455">
        <f t="shared" si="3"/>
        <v>105.875</v>
      </c>
      <c r="I35" s="450">
        <f t="shared" si="4"/>
        <v>105.625</v>
      </c>
      <c r="J35" s="455">
        <f t="shared" si="4"/>
        <v>105.5</v>
      </c>
      <c r="K35" s="455">
        <f t="shared" si="4"/>
        <v>105.375</v>
      </c>
      <c r="L35" s="454">
        <v>9.625</v>
      </c>
      <c r="M35" s="451" t="s">
        <v>101</v>
      </c>
      <c r="N35" s="455">
        <f t="shared" si="5"/>
        <v>106.125</v>
      </c>
      <c r="O35" s="455">
        <f t="shared" si="1"/>
        <v>106</v>
      </c>
      <c r="P35" s="455">
        <f t="shared" si="6"/>
        <v>105.75</v>
      </c>
      <c r="Q35" s="455">
        <f t="shared" si="2"/>
        <v>105.625</v>
      </c>
      <c r="R35" s="44"/>
      <c r="T35" s="45"/>
      <c r="U35" s="45"/>
    </row>
    <row r="36" spans="1:26" s="39" customFormat="1" x14ac:dyDescent="0.25">
      <c r="A36" s="446">
        <f t="shared" si="7"/>
        <v>9.75</v>
      </c>
      <c r="B36" s="36" t="s">
        <v>101</v>
      </c>
      <c r="C36" s="452">
        <v>106.625</v>
      </c>
      <c r="D36" s="453">
        <v>106.5</v>
      </c>
      <c r="E36" s="36">
        <f t="shared" si="0"/>
        <v>106.375</v>
      </c>
      <c r="F36" s="36">
        <f t="shared" si="0"/>
        <v>106.25</v>
      </c>
      <c r="G36" s="454">
        <v>9.75</v>
      </c>
      <c r="H36" s="455">
        <f t="shared" si="3"/>
        <v>106.25</v>
      </c>
      <c r="I36" s="450">
        <f t="shared" si="4"/>
        <v>106</v>
      </c>
      <c r="J36" s="455">
        <f t="shared" si="4"/>
        <v>105.875</v>
      </c>
      <c r="K36" s="455">
        <f t="shared" si="4"/>
        <v>105.75</v>
      </c>
      <c r="L36" s="454">
        <v>9.75</v>
      </c>
      <c r="M36" s="451" t="s">
        <v>101</v>
      </c>
      <c r="N36" s="455">
        <f t="shared" si="5"/>
        <v>106.5</v>
      </c>
      <c r="O36" s="455">
        <f t="shared" si="1"/>
        <v>106.375</v>
      </c>
      <c r="P36" s="455">
        <f t="shared" si="6"/>
        <v>106.125</v>
      </c>
      <c r="Q36" s="455">
        <f t="shared" si="2"/>
        <v>106</v>
      </c>
      <c r="R36" s="44"/>
      <c r="T36" s="45"/>
      <c r="U36" s="45"/>
    </row>
    <row r="37" spans="1:26" s="39" customFormat="1" x14ac:dyDescent="0.25">
      <c r="A37" s="446">
        <f t="shared" si="7"/>
        <v>9.875</v>
      </c>
      <c r="B37" s="36" t="s">
        <v>101</v>
      </c>
      <c r="C37" s="452">
        <v>107</v>
      </c>
      <c r="D37" s="453">
        <v>106.875</v>
      </c>
      <c r="E37" s="36">
        <f t="shared" ref="E37:F52" si="8">D37-0.125</f>
        <v>106.75</v>
      </c>
      <c r="F37" s="36">
        <f t="shared" si="8"/>
        <v>106.625</v>
      </c>
      <c r="G37" s="454">
        <v>9.875</v>
      </c>
      <c r="H37" s="455">
        <f t="shared" si="3"/>
        <v>106.625</v>
      </c>
      <c r="I37" s="450">
        <f t="shared" si="4"/>
        <v>106.375</v>
      </c>
      <c r="J37" s="455">
        <f t="shared" si="4"/>
        <v>106.25</v>
      </c>
      <c r="K37" s="455">
        <f t="shared" si="4"/>
        <v>106.125</v>
      </c>
      <c r="L37" s="454">
        <v>9.875</v>
      </c>
      <c r="M37" s="451" t="s">
        <v>101</v>
      </c>
      <c r="N37" s="455">
        <f t="shared" si="5"/>
        <v>106.875</v>
      </c>
      <c r="O37" s="455">
        <f t="shared" si="1"/>
        <v>106.75</v>
      </c>
      <c r="P37" s="455">
        <f t="shared" si="6"/>
        <v>106.5</v>
      </c>
      <c r="Q37" s="455">
        <f t="shared" si="2"/>
        <v>106.375</v>
      </c>
      <c r="R37" s="44"/>
      <c r="T37" s="45"/>
      <c r="U37" s="45"/>
    </row>
    <row r="38" spans="1:26" s="39" customFormat="1" x14ac:dyDescent="0.25">
      <c r="A38" s="446">
        <f t="shared" si="7"/>
        <v>10</v>
      </c>
      <c r="B38" s="36" t="s">
        <v>101</v>
      </c>
      <c r="C38" s="452">
        <v>107.375</v>
      </c>
      <c r="D38" s="453">
        <v>107.25</v>
      </c>
      <c r="E38" s="36">
        <f t="shared" si="8"/>
        <v>107.125</v>
      </c>
      <c r="F38" s="36">
        <f t="shared" si="8"/>
        <v>107</v>
      </c>
      <c r="G38" s="454">
        <v>9.99</v>
      </c>
      <c r="H38" s="455">
        <f t="shared" si="3"/>
        <v>107</v>
      </c>
      <c r="I38" s="450">
        <f t="shared" si="4"/>
        <v>106.75</v>
      </c>
      <c r="J38" s="455">
        <f t="shared" si="4"/>
        <v>106.625</v>
      </c>
      <c r="K38" s="455">
        <f t="shared" si="4"/>
        <v>106.5</v>
      </c>
      <c r="L38" s="454">
        <v>9.99</v>
      </c>
      <c r="M38" s="451" t="s">
        <v>101</v>
      </c>
      <c r="N38" s="455">
        <f t="shared" si="5"/>
        <v>107.25</v>
      </c>
      <c r="O38" s="455">
        <f t="shared" si="1"/>
        <v>107.125</v>
      </c>
      <c r="P38" s="455">
        <f t="shared" si="6"/>
        <v>106.875</v>
      </c>
      <c r="Q38" s="455">
        <f t="shared" si="2"/>
        <v>106.75</v>
      </c>
      <c r="R38" s="46"/>
      <c r="T38" s="45"/>
      <c r="U38" s="45"/>
    </row>
    <row r="39" spans="1:26" s="39" customFormat="1" x14ac:dyDescent="0.25">
      <c r="A39" s="446">
        <f t="shared" si="7"/>
        <v>10.125</v>
      </c>
      <c r="B39" s="36" t="s">
        <v>101</v>
      </c>
      <c r="C39" s="452">
        <v>107.75</v>
      </c>
      <c r="D39" s="453">
        <v>107.625</v>
      </c>
      <c r="E39" s="36">
        <f t="shared" si="8"/>
        <v>107.5</v>
      </c>
      <c r="F39" s="36">
        <f t="shared" si="8"/>
        <v>107.375</v>
      </c>
      <c r="G39" s="454">
        <v>10.125</v>
      </c>
      <c r="H39" s="455">
        <f t="shared" si="3"/>
        <v>107.375</v>
      </c>
      <c r="I39" s="450">
        <f t="shared" si="4"/>
        <v>107.125</v>
      </c>
      <c r="J39" s="455">
        <f t="shared" si="4"/>
        <v>107</v>
      </c>
      <c r="K39" s="455">
        <f t="shared" si="4"/>
        <v>106.875</v>
      </c>
      <c r="L39" s="454">
        <v>10.125</v>
      </c>
      <c r="M39" s="451" t="s">
        <v>101</v>
      </c>
      <c r="N39" s="455">
        <f t="shared" si="5"/>
        <v>107.625</v>
      </c>
      <c r="O39" s="455">
        <f t="shared" si="1"/>
        <v>107.5</v>
      </c>
      <c r="P39" s="455">
        <f t="shared" si="6"/>
        <v>107.25</v>
      </c>
      <c r="Q39" s="455">
        <f t="shared" si="2"/>
        <v>107.125</v>
      </c>
      <c r="R39" s="44"/>
      <c r="T39" s="45"/>
      <c r="U39" s="45"/>
    </row>
    <row r="40" spans="1:26" s="39" customFormat="1" x14ac:dyDescent="0.25">
      <c r="A40" s="446">
        <f t="shared" si="7"/>
        <v>10.25</v>
      </c>
      <c r="B40" s="36" t="s">
        <v>101</v>
      </c>
      <c r="C40" s="452">
        <v>108.125</v>
      </c>
      <c r="D40" s="453">
        <v>108</v>
      </c>
      <c r="E40" s="36">
        <f t="shared" si="8"/>
        <v>107.875</v>
      </c>
      <c r="F40" s="36">
        <f t="shared" si="8"/>
        <v>107.75</v>
      </c>
      <c r="G40" s="454">
        <v>10.25</v>
      </c>
      <c r="H40" s="455">
        <f t="shared" si="3"/>
        <v>107.75</v>
      </c>
      <c r="I40" s="450">
        <f t="shared" si="4"/>
        <v>107.5</v>
      </c>
      <c r="J40" s="455">
        <f t="shared" si="4"/>
        <v>107.375</v>
      </c>
      <c r="K40" s="455">
        <f t="shared" si="4"/>
        <v>107.25</v>
      </c>
      <c r="L40" s="454">
        <v>10.25</v>
      </c>
      <c r="M40" s="451" t="s">
        <v>101</v>
      </c>
      <c r="N40" s="455">
        <f t="shared" si="5"/>
        <v>108</v>
      </c>
      <c r="O40" s="455">
        <f t="shared" si="1"/>
        <v>107.875</v>
      </c>
      <c r="P40" s="455">
        <f t="shared" si="6"/>
        <v>107.625</v>
      </c>
      <c r="Q40" s="455">
        <f t="shared" si="2"/>
        <v>107.5</v>
      </c>
      <c r="R40" s="44"/>
      <c r="T40" s="45"/>
      <c r="U40" s="45"/>
    </row>
    <row r="41" spans="1:26" s="39" customFormat="1" x14ac:dyDescent="0.25">
      <c r="A41" s="446">
        <f t="shared" si="7"/>
        <v>10.375</v>
      </c>
      <c r="B41" s="36" t="s">
        <v>101</v>
      </c>
      <c r="C41" s="452">
        <v>108.5</v>
      </c>
      <c r="D41" s="453">
        <v>108.375</v>
      </c>
      <c r="E41" s="36">
        <f t="shared" si="8"/>
        <v>108.25</v>
      </c>
      <c r="F41" s="36">
        <f t="shared" si="8"/>
        <v>108.125</v>
      </c>
      <c r="G41" s="454">
        <v>10.375</v>
      </c>
      <c r="H41" s="455">
        <f t="shared" si="3"/>
        <v>108.125</v>
      </c>
      <c r="I41" s="450">
        <f t="shared" si="4"/>
        <v>107.875</v>
      </c>
      <c r="J41" s="455">
        <f t="shared" si="4"/>
        <v>107.75</v>
      </c>
      <c r="K41" s="455">
        <f t="shared" si="4"/>
        <v>107.625</v>
      </c>
      <c r="L41" s="454">
        <v>10.375</v>
      </c>
      <c r="M41" s="451" t="s">
        <v>101</v>
      </c>
      <c r="N41" s="455">
        <f t="shared" si="5"/>
        <v>108.375</v>
      </c>
      <c r="O41" s="455">
        <f t="shared" si="1"/>
        <v>108.25</v>
      </c>
      <c r="P41" s="455">
        <f t="shared" si="6"/>
        <v>108</v>
      </c>
      <c r="Q41" s="455">
        <f t="shared" si="2"/>
        <v>107.875</v>
      </c>
      <c r="R41" s="40"/>
    </row>
    <row r="42" spans="1:26" s="39" customFormat="1" ht="18.75" x14ac:dyDescent="0.3">
      <c r="A42" s="446">
        <f t="shared" si="7"/>
        <v>10.5</v>
      </c>
      <c r="B42" s="36" t="s">
        <v>101</v>
      </c>
      <c r="C42" s="452">
        <v>108.875</v>
      </c>
      <c r="D42" s="453">
        <v>108.75</v>
      </c>
      <c r="E42" s="36">
        <f t="shared" si="8"/>
        <v>108.625</v>
      </c>
      <c r="F42" s="36">
        <f t="shared" si="8"/>
        <v>108.5</v>
      </c>
      <c r="G42" s="454">
        <v>10.5</v>
      </c>
      <c r="H42" s="455">
        <f t="shared" si="3"/>
        <v>108.5</v>
      </c>
      <c r="I42" s="450">
        <f t="shared" si="4"/>
        <v>108.25</v>
      </c>
      <c r="J42" s="455">
        <f t="shared" si="4"/>
        <v>108.125</v>
      </c>
      <c r="K42" s="455">
        <f t="shared" si="4"/>
        <v>108</v>
      </c>
      <c r="L42" s="454">
        <v>10.5</v>
      </c>
      <c r="M42" s="451" t="s">
        <v>101</v>
      </c>
      <c r="N42" s="455">
        <f t="shared" si="5"/>
        <v>108.75</v>
      </c>
      <c r="O42" s="455">
        <f t="shared" si="1"/>
        <v>108.625</v>
      </c>
      <c r="P42" s="455">
        <f t="shared" si="6"/>
        <v>108.375</v>
      </c>
      <c r="Q42" s="455">
        <f t="shared" si="2"/>
        <v>108.25</v>
      </c>
      <c r="R42" s="41"/>
    </row>
    <row r="43" spans="1:26" s="39" customFormat="1" x14ac:dyDescent="0.25">
      <c r="A43" s="446">
        <f t="shared" si="7"/>
        <v>10.625</v>
      </c>
      <c r="B43" s="36" t="s">
        <v>101</v>
      </c>
      <c r="C43" s="452">
        <v>109.25</v>
      </c>
      <c r="D43" s="453">
        <v>109.125</v>
      </c>
      <c r="E43" s="36">
        <f t="shared" si="8"/>
        <v>109</v>
      </c>
      <c r="F43" s="36">
        <f t="shared" si="8"/>
        <v>108.875</v>
      </c>
      <c r="G43" s="454">
        <v>10.625</v>
      </c>
      <c r="H43" s="455">
        <f t="shared" si="3"/>
        <v>108.875</v>
      </c>
      <c r="I43" s="450">
        <f t="shared" si="4"/>
        <v>108.625</v>
      </c>
      <c r="J43" s="455">
        <f t="shared" si="4"/>
        <v>108.5</v>
      </c>
      <c r="K43" s="455">
        <f t="shared" si="4"/>
        <v>108.375</v>
      </c>
      <c r="L43" s="454">
        <v>10.625</v>
      </c>
      <c r="M43" s="451" t="s">
        <v>101</v>
      </c>
      <c r="N43" s="455">
        <f t="shared" si="5"/>
        <v>109.125</v>
      </c>
      <c r="O43" s="455">
        <f t="shared" si="1"/>
        <v>109</v>
      </c>
      <c r="P43" s="455">
        <f t="shared" si="6"/>
        <v>108.75</v>
      </c>
      <c r="Q43" s="455">
        <f t="shared" si="2"/>
        <v>108.625</v>
      </c>
      <c r="R43" s="40"/>
    </row>
    <row r="44" spans="1:26" ht="18.75" x14ac:dyDescent="0.3">
      <c r="A44" s="446">
        <f t="shared" si="7"/>
        <v>10.75</v>
      </c>
      <c r="B44" s="36" t="s">
        <v>101</v>
      </c>
      <c r="C44" s="452">
        <v>109.625</v>
      </c>
      <c r="D44" s="453">
        <v>109.5</v>
      </c>
      <c r="E44" s="36">
        <f t="shared" si="8"/>
        <v>109.375</v>
      </c>
      <c r="F44" s="36">
        <f t="shared" si="8"/>
        <v>109.25</v>
      </c>
      <c r="G44" s="454">
        <v>10.75</v>
      </c>
      <c r="H44" s="455">
        <f t="shared" si="3"/>
        <v>109.25</v>
      </c>
      <c r="I44" s="450">
        <f t="shared" si="4"/>
        <v>109</v>
      </c>
      <c r="J44" s="455">
        <f t="shared" si="4"/>
        <v>108.875</v>
      </c>
      <c r="K44" s="455">
        <f t="shared" si="4"/>
        <v>108.75</v>
      </c>
      <c r="L44" s="454">
        <v>10.75</v>
      </c>
      <c r="M44" s="451" t="s">
        <v>101</v>
      </c>
      <c r="N44" s="455">
        <f t="shared" si="5"/>
        <v>109.5</v>
      </c>
      <c r="O44" s="455">
        <f t="shared" si="1"/>
        <v>109.375</v>
      </c>
      <c r="P44" s="455">
        <f t="shared" si="6"/>
        <v>109.125</v>
      </c>
      <c r="Q44" s="455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46">
        <f t="shared" si="7"/>
        <v>10.875</v>
      </c>
      <c r="B45" s="36" t="s">
        <v>101</v>
      </c>
      <c r="C45" s="452">
        <v>110</v>
      </c>
      <c r="D45" s="453">
        <v>109.875</v>
      </c>
      <c r="E45" s="36">
        <f t="shared" si="8"/>
        <v>109.75</v>
      </c>
      <c r="F45" s="36">
        <f t="shared" si="8"/>
        <v>109.625</v>
      </c>
      <c r="G45" s="454">
        <v>10.875</v>
      </c>
      <c r="H45" s="455">
        <f t="shared" si="3"/>
        <v>109.625</v>
      </c>
      <c r="I45" s="450">
        <f t="shared" si="4"/>
        <v>109.375</v>
      </c>
      <c r="J45" s="455">
        <f t="shared" si="4"/>
        <v>109.25</v>
      </c>
      <c r="K45" s="455">
        <f t="shared" si="4"/>
        <v>109.125</v>
      </c>
      <c r="L45" s="454">
        <v>10.875</v>
      </c>
      <c r="M45" s="451" t="s">
        <v>101</v>
      </c>
      <c r="N45" s="455">
        <f t="shared" si="5"/>
        <v>109.875</v>
      </c>
      <c r="O45" s="455">
        <f t="shared" si="1"/>
        <v>109.75</v>
      </c>
      <c r="P45" s="455">
        <f t="shared" si="6"/>
        <v>109.5</v>
      </c>
      <c r="Q45" s="455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46">
        <f t="shared" si="7"/>
        <v>11</v>
      </c>
      <c r="B46" s="36" t="s">
        <v>101</v>
      </c>
      <c r="C46" s="452">
        <v>110.375</v>
      </c>
      <c r="D46" s="453">
        <v>110.25</v>
      </c>
      <c r="E46" s="36">
        <f t="shared" si="8"/>
        <v>110.125</v>
      </c>
      <c r="F46" s="36">
        <f t="shared" si="8"/>
        <v>110</v>
      </c>
      <c r="G46" s="454">
        <v>10.99</v>
      </c>
      <c r="H46" s="455">
        <f t="shared" si="3"/>
        <v>110</v>
      </c>
      <c r="I46" s="450">
        <f t="shared" si="4"/>
        <v>109.75</v>
      </c>
      <c r="J46" s="455">
        <f t="shared" si="4"/>
        <v>109.625</v>
      </c>
      <c r="K46" s="455">
        <f t="shared" si="4"/>
        <v>109.5</v>
      </c>
      <c r="L46" s="454">
        <v>10.99</v>
      </c>
      <c r="M46" s="451" t="s">
        <v>101</v>
      </c>
      <c r="N46" s="455">
        <f t="shared" si="5"/>
        <v>110.25</v>
      </c>
      <c r="O46" s="455">
        <f t="shared" si="1"/>
        <v>110.125</v>
      </c>
      <c r="P46" s="455">
        <f t="shared" si="6"/>
        <v>109.875</v>
      </c>
      <c r="Q46" s="455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46">
        <f t="shared" si="7"/>
        <v>11.125</v>
      </c>
      <c r="B47" s="36" t="s">
        <v>101</v>
      </c>
      <c r="C47" s="452">
        <v>110.75</v>
      </c>
      <c r="D47" s="453">
        <v>110.625</v>
      </c>
      <c r="E47" s="36">
        <f t="shared" si="8"/>
        <v>110.5</v>
      </c>
      <c r="F47" s="36">
        <f t="shared" si="8"/>
        <v>110.375</v>
      </c>
      <c r="G47" s="454">
        <v>11.125</v>
      </c>
      <c r="H47" s="455">
        <f t="shared" si="3"/>
        <v>110.375</v>
      </c>
      <c r="I47" s="450">
        <f t="shared" si="4"/>
        <v>110.125</v>
      </c>
      <c r="J47" s="455">
        <f t="shared" si="4"/>
        <v>110</v>
      </c>
      <c r="K47" s="455">
        <f t="shared" si="4"/>
        <v>109.875</v>
      </c>
      <c r="L47" s="454">
        <v>11.125</v>
      </c>
      <c r="M47" s="451" t="s">
        <v>101</v>
      </c>
      <c r="N47" s="455">
        <f t="shared" si="5"/>
        <v>110.625</v>
      </c>
      <c r="O47" s="455">
        <f t="shared" si="1"/>
        <v>110.5</v>
      </c>
      <c r="P47" s="455">
        <f t="shared" si="6"/>
        <v>110.25</v>
      </c>
      <c r="Q47" s="455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46">
        <f t="shared" si="7"/>
        <v>11.25</v>
      </c>
      <c r="B48" s="36" t="s">
        <v>101</v>
      </c>
      <c r="C48" s="452">
        <v>111.125</v>
      </c>
      <c r="D48" s="453">
        <v>111</v>
      </c>
      <c r="E48" s="36">
        <f t="shared" si="8"/>
        <v>110.875</v>
      </c>
      <c r="F48" s="36">
        <f t="shared" si="8"/>
        <v>110.75</v>
      </c>
      <c r="G48" s="454">
        <v>11.25</v>
      </c>
      <c r="H48" s="455">
        <f t="shared" si="3"/>
        <v>110.75</v>
      </c>
      <c r="I48" s="450">
        <f t="shared" si="4"/>
        <v>110.5</v>
      </c>
      <c r="J48" s="455">
        <f t="shared" si="4"/>
        <v>110.375</v>
      </c>
      <c r="K48" s="455">
        <f t="shared" si="4"/>
        <v>110.25</v>
      </c>
      <c r="L48" s="454">
        <v>11.25</v>
      </c>
      <c r="M48" s="451" t="s">
        <v>101</v>
      </c>
      <c r="N48" s="455">
        <f t="shared" si="5"/>
        <v>111</v>
      </c>
      <c r="O48" s="455">
        <f t="shared" si="1"/>
        <v>110.875</v>
      </c>
      <c r="P48" s="455">
        <f t="shared" si="6"/>
        <v>110.625</v>
      </c>
      <c r="Q48" s="455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46">
        <f t="shared" si="7"/>
        <v>11.375</v>
      </c>
      <c r="B49" s="36" t="s">
        <v>101</v>
      </c>
      <c r="C49" s="452">
        <v>111.5</v>
      </c>
      <c r="D49" s="453">
        <v>111.375</v>
      </c>
      <c r="E49" s="36">
        <f t="shared" si="8"/>
        <v>111.25</v>
      </c>
      <c r="F49" s="36">
        <f t="shared" si="8"/>
        <v>111.125</v>
      </c>
      <c r="G49" s="454">
        <v>11.375400000000001</v>
      </c>
      <c r="H49" s="455">
        <f t="shared" si="3"/>
        <v>111.125</v>
      </c>
      <c r="I49" s="450">
        <f t="shared" si="4"/>
        <v>110.875</v>
      </c>
      <c r="J49" s="455">
        <f t="shared" si="4"/>
        <v>110.75</v>
      </c>
      <c r="K49" s="455">
        <f t="shared" si="4"/>
        <v>110.625</v>
      </c>
      <c r="L49" s="454">
        <v>11.375400000000001</v>
      </c>
      <c r="M49" s="451" t="s">
        <v>101</v>
      </c>
      <c r="N49" s="455">
        <f t="shared" si="5"/>
        <v>111.375</v>
      </c>
      <c r="O49" s="455">
        <f t="shared" si="1"/>
        <v>111.25</v>
      </c>
      <c r="P49" s="455">
        <f t="shared" si="6"/>
        <v>111</v>
      </c>
      <c r="Q49" s="455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46">
        <f t="shared" si="7"/>
        <v>11.5</v>
      </c>
      <c r="B50" s="456" t="s">
        <v>101</v>
      </c>
      <c r="C50" s="452">
        <v>111.875</v>
      </c>
      <c r="D50" s="453">
        <v>111.75</v>
      </c>
      <c r="E50" s="456">
        <f t="shared" si="8"/>
        <v>111.625</v>
      </c>
      <c r="F50" s="456">
        <f t="shared" si="8"/>
        <v>111.5</v>
      </c>
      <c r="G50" s="454">
        <v>11.5</v>
      </c>
      <c r="H50" s="455">
        <f t="shared" si="3"/>
        <v>111.5</v>
      </c>
      <c r="I50" s="450">
        <f t="shared" si="4"/>
        <v>111.25</v>
      </c>
      <c r="J50" s="455">
        <f t="shared" si="4"/>
        <v>111.125</v>
      </c>
      <c r="K50" s="455">
        <f t="shared" si="4"/>
        <v>111</v>
      </c>
      <c r="L50" s="454">
        <v>11.5</v>
      </c>
      <c r="M50" s="451" t="s">
        <v>101</v>
      </c>
      <c r="N50" s="455">
        <f t="shared" si="5"/>
        <v>111.75</v>
      </c>
      <c r="O50" s="455">
        <f t="shared" si="1"/>
        <v>111.625</v>
      </c>
      <c r="P50" s="455">
        <f t="shared" si="6"/>
        <v>111.375</v>
      </c>
      <c r="Q50" s="455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65" customFormat="1" x14ac:dyDescent="0.25">
      <c r="A51" s="457">
        <f t="shared" ref="A51:A65" si="9">A50+0.125</f>
        <v>11.625</v>
      </c>
      <c r="B51" s="451" t="s">
        <v>101</v>
      </c>
      <c r="C51" s="451">
        <f t="shared" ref="C51:C65" si="10">C50+0.125</f>
        <v>112</v>
      </c>
      <c r="D51" s="458">
        <f t="shared" ref="D51:F65" si="11">C51-0.125</f>
        <v>111.875</v>
      </c>
      <c r="E51" s="451">
        <f t="shared" si="11"/>
        <v>111.75</v>
      </c>
      <c r="F51" s="451">
        <f t="shared" si="8"/>
        <v>111.625</v>
      </c>
      <c r="G51" s="459"/>
      <c r="H51" s="459"/>
      <c r="I51" s="459"/>
      <c r="J51" s="459"/>
      <c r="K51" s="459"/>
      <c r="L51" s="459"/>
      <c r="M51" s="459"/>
      <c r="N51" s="459"/>
      <c r="O51" s="460"/>
      <c r="P51" s="461"/>
      <c r="Q51" s="462"/>
      <c r="R51" s="463"/>
      <c r="S51" s="464"/>
      <c r="T51" s="464"/>
      <c r="U51" s="464"/>
      <c r="V51" s="464"/>
    </row>
    <row r="52" spans="1:26" s="465" customFormat="1" x14ac:dyDescent="0.25">
      <c r="A52" s="457">
        <f t="shared" si="9"/>
        <v>11.75</v>
      </c>
      <c r="B52" s="451" t="s">
        <v>101</v>
      </c>
      <c r="C52" s="451">
        <f t="shared" si="10"/>
        <v>112.125</v>
      </c>
      <c r="D52" s="458">
        <f t="shared" si="11"/>
        <v>112</v>
      </c>
      <c r="E52" s="451">
        <f t="shared" si="11"/>
        <v>111.875</v>
      </c>
      <c r="F52" s="451">
        <f t="shared" si="8"/>
        <v>111.75</v>
      </c>
      <c r="G52" s="459"/>
      <c r="H52" s="459"/>
      <c r="I52" s="459"/>
      <c r="J52" s="459"/>
      <c r="K52" s="459"/>
      <c r="L52" s="459"/>
      <c r="M52" s="459"/>
      <c r="N52" s="459"/>
      <c r="O52" s="460"/>
      <c r="P52" s="466"/>
      <c r="Q52" s="467"/>
      <c r="R52" s="463"/>
      <c r="S52" s="464"/>
      <c r="T52" s="464"/>
      <c r="U52" s="464"/>
      <c r="V52" s="464"/>
    </row>
    <row r="53" spans="1:26" s="465" customFormat="1" x14ac:dyDescent="0.25">
      <c r="A53" s="457">
        <f t="shared" si="9"/>
        <v>11.875</v>
      </c>
      <c r="B53" s="451" t="s">
        <v>101</v>
      </c>
      <c r="C53" s="451">
        <f t="shared" si="10"/>
        <v>112.25</v>
      </c>
      <c r="D53" s="458">
        <f t="shared" si="11"/>
        <v>112.125</v>
      </c>
      <c r="E53" s="451">
        <f t="shared" si="11"/>
        <v>112</v>
      </c>
      <c r="F53" s="451">
        <f t="shared" si="11"/>
        <v>111.875</v>
      </c>
      <c r="G53" s="459"/>
      <c r="H53" s="459"/>
      <c r="I53" s="459"/>
      <c r="J53" s="459"/>
      <c r="K53" s="459"/>
      <c r="L53" s="459"/>
      <c r="M53" s="459"/>
      <c r="N53" s="459"/>
      <c r="O53" s="460"/>
      <c r="P53" s="466"/>
      <c r="Q53" s="467"/>
      <c r="R53" s="463"/>
      <c r="S53" s="464"/>
      <c r="T53" s="464"/>
      <c r="U53" s="464"/>
      <c r="V53" s="464"/>
    </row>
    <row r="54" spans="1:26" s="468" customFormat="1" x14ac:dyDescent="0.25">
      <c r="A54" s="457">
        <f t="shared" si="9"/>
        <v>12</v>
      </c>
      <c r="B54" s="451" t="s">
        <v>101</v>
      </c>
      <c r="C54" s="451">
        <f t="shared" si="10"/>
        <v>112.375</v>
      </c>
      <c r="D54" s="458">
        <f t="shared" si="11"/>
        <v>112.25</v>
      </c>
      <c r="E54" s="451">
        <f t="shared" si="11"/>
        <v>112.125</v>
      </c>
      <c r="F54" s="451">
        <f t="shared" si="11"/>
        <v>112</v>
      </c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5"/>
      <c r="R54" s="465"/>
    </row>
    <row r="55" spans="1:26" s="465" customFormat="1" x14ac:dyDescent="0.25">
      <c r="A55" s="457">
        <f t="shared" si="9"/>
        <v>12.125</v>
      </c>
      <c r="B55" s="451" t="s">
        <v>101</v>
      </c>
      <c r="C55" s="451">
        <f t="shared" si="10"/>
        <v>112.5</v>
      </c>
      <c r="D55" s="458">
        <f t="shared" si="11"/>
        <v>112.375</v>
      </c>
      <c r="E55" s="451">
        <f t="shared" si="11"/>
        <v>112.25</v>
      </c>
      <c r="F55" s="451">
        <f t="shared" si="11"/>
        <v>112.125</v>
      </c>
    </row>
    <row r="56" spans="1:26" s="465" customFormat="1" x14ac:dyDescent="0.25">
      <c r="A56" s="457">
        <f t="shared" si="9"/>
        <v>12.25</v>
      </c>
      <c r="B56" s="451" t="s">
        <v>101</v>
      </c>
      <c r="C56" s="451">
        <f t="shared" si="10"/>
        <v>112.625</v>
      </c>
      <c r="D56" s="458">
        <f t="shared" si="11"/>
        <v>112.5</v>
      </c>
      <c r="E56" s="451">
        <f t="shared" si="11"/>
        <v>112.375</v>
      </c>
      <c r="F56" s="451">
        <f t="shared" si="11"/>
        <v>112.25</v>
      </c>
    </row>
    <row r="57" spans="1:26" s="465" customFormat="1" x14ac:dyDescent="0.25">
      <c r="A57" s="457">
        <f t="shared" si="9"/>
        <v>12.375</v>
      </c>
      <c r="B57" s="451" t="s">
        <v>101</v>
      </c>
      <c r="C57" s="451">
        <f t="shared" si="10"/>
        <v>112.75</v>
      </c>
      <c r="D57" s="458">
        <f t="shared" si="11"/>
        <v>112.625</v>
      </c>
      <c r="E57" s="451">
        <f t="shared" si="11"/>
        <v>112.5</v>
      </c>
      <c r="F57" s="451">
        <f t="shared" si="11"/>
        <v>112.375</v>
      </c>
    </row>
    <row r="58" spans="1:26" s="465" customFormat="1" x14ac:dyDescent="0.25">
      <c r="A58" s="457">
        <f t="shared" si="9"/>
        <v>12.5</v>
      </c>
      <c r="B58" s="451" t="s">
        <v>101</v>
      </c>
      <c r="C58" s="451">
        <f t="shared" si="10"/>
        <v>112.875</v>
      </c>
      <c r="D58" s="458">
        <f t="shared" si="11"/>
        <v>112.75</v>
      </c>
      <c r="E58" s="451">
        <f t="shared" si="11"/>
        <v>112.625</v>
      </c>
      <c r="F58" s="451">
        <f t="shared" si="11"/>
        <v>112.5</v>
      </c>
    </row>
    <row r="59" spans="1:26" s="465" customFormat="1" x14ac:dyDescent="0.25">
      <c r="A59" s="457">
        <f t="shared" si="9"/>
        <v>12.625</v>
      </c>
      <c r="B59" s="451" t="s">
        <v>101</v>
      </c>
      <c r="C59" s="451">
        <f t="shared" si="10"/>
        <v>113</v>
      </c>
      <c r="D59" s="458">
        <f t="shared" si="11"/>
        <v>112.875</v>
      </c>
      <c r="E59" s="451">
        <f t="shared" si="11"/>
        <v>112.75</v>
      </c>
      <c r="F59" s="451">
        <f t="shared" si="11"/>
        <v>112.625</v>
      </c>
    </row>
    <row r="60" spans="1:26" s="465" customFormat="1" x14ac:dyDescent="0.25">
      <c r="A60" s="457">
        <f t="shared" si="9"/>
        <v>12.75</v>
      </c>
      <c r="B60" s="451" t="s">
        <v>101</v>
      </c>
      <c r="C60" s="451">
        <f t="shared" si="10"/>
        <v>113.125</v>
      </c>
      <c r="D60" s="458">
        <f t="shared" si="11"/>
        <v>113</v>
      </c>
      <c r="E60" s="451">
        <f t="shared" si="11"/>
        <v>112.875</v>
      </c>
      <c r="F60" s="451">
        <f t="shared" si="11"/>
        <v>112.75</v>
      </c>
    </row>
    <row r="61" spans="1:26" s="465" customFormat="1" x14ac:dyDescent="0.25">
      <c r="A61" s="457">
        <f t="shared" si="9"/>
        <v>12.875</v>
      </c>
      <c r="B61" s="451" t="s">
        <v>101</v>
      </c>
      <c r="C61" s="451">
        <f t="shared" si="10"/>
        <v>113.25</v>
      </c>
      <c r="D61" s="458">
        <f t="shared" si="11"/>
        <v>113.125</v>
      </c>
      <c r="E61" s="451">
        <f t="shared" si="11"/>
        <v>113</v>
      </c>
      <c r="F61" s="451">
        <f t="shared" si="11"/>
        <v>112.875</v>
      </c>
    </row>
    <row r="62" spans="1:26" s="465" customFormat="1" x14ac:dyDescent="0.25">
      <c r="A62" s="457">
        <f t="shared" si="9"/>
        <v>13</v>
      </c>
      <c r="B62" s="451" t="s">
        <v>101</v>
      </c>
      <c r="C62" s="451">
        <f t="shared" si="10"/>
        <v>113.375</v>
      </c>
      <c r="D62" s="458">
        <f t="shared" si="11"/>
        <v>113.25</v>
      </c>
      <c r="E62" s="451">
        <f t="shared" si="11"/>
        <v>113.125</v>
      </c>
      <c r="F62" s="451">
        <f t="shared" si="11"/>
        <v>113</v>
      </c>
    </row>
    <row r="63" spans="1:26" s="465" customFormat="1" x14ac:dyDescent="0.25">
      <c r="A63" s="457">
        <f t="shared" si="9"/>
        <v>13.125</v>
      </c>
      <c r="B63" s="451" t="s">
        <v>101</v>
      </c>
      <c r="C63" s="451">
        <f t="shared" si="10"/>
        <v>113.5</v>
      </c>
      <c r="D63" s="458">
        <f t="shared" si="11"/>
        <v>113.375</v>
      </c>
      <c r="E63" s="451">
        <f t="shared" si="11"/>
        <v>113.25</v>
      </c>
      <c r="F63" s="451">
        <f t="shared" si="11"/>
        <v>113.125</v>
      </c>
    </row>
    <row r="64" spans="1:26" s="465" customFormat="1" x14ac:dyDescent="0.25">
      <c r="A64" s="457">
        <f t="shared" si="9"/>
        <v>13.25</v>
      </c>
      <c r="B64" s="451" t="s">
        <v>101</v>
      </c>
      <c r="C64" s="451">
        <f t="shared" si="10"/>
        <v>113.625</v>
      </c>
      <c r="D64" s="458">
        <f t="shared" si="11"/>
        <v>113.5</v>
      </c>
      <c r="E64" s="451">
        <f t="shared" si="11"/>
        <v>113.375</v>
      </c>
      <c r="F64" s="451">
        <f t="shared" si="11"/>
        <v>113.25</v>
      </c>
    </row>
    <row r="65" spans="1:6" s="465" customFormat="1" x14ac:dyDescent="0.25">
      <c r="A65" s="457">
        <f t="shared" si="9"/>
        <v>13.375</v>
      </c>
      <c r="B65" s="451" t="s">
        <v>101</v>
      </c>
      <c r="C65" s="451">
        <f t="shared" si="10"/>
        <v>113.75</v>
      </c>
      <c r="D65" s="458">
        <f t="shared" si="11"/>
        <v>113.625</v>
      </c>
      <c r="E65" s="451">
        <f t="shared" si="11"/>
        <v>113.5</v>
      </c>
      <c r="F65" s="451">
        <f t="shared" si="11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topLeftCell="A22" workbookViewId="0">
      <selection activeCell="C7" sqref="C7:D45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0"/>
      <c r="I1" s="280"/>
      <c r="J1" s="280"/>
      <c r="K1" s="281"/>
      <c r="L1" s="281"/>
      <c r="M1" s="281"/>
      <c r="N1" s="282"/>
      <c r="O1" s="283"/>
      <c r="P1" s="275"/>
    </row>
    <row r="2" spans="2:25" ht="15.6" customHeight="1" x14ac:dyDescent="0.25">
      <c r="B2" s="651" t="s">
        <v>284</v>
      </c>
      <c r="C2" s="652"/>
      <c r="D2" s="652"/>
      <c r="E2" s="128"/>
      <c r="F2" s="613" t="s">
        <v>40</v>
      </c>
      <c r="G2" s="613"/>
      <c r="H2" s="613"/>
      <c r="I2" s="613"/>
      <c r="J2" s="613"/>
      <c r="K2" s="613"/>
      <c r="L2" s="613"/>
      <c r="M2" s="613"/>
      <c r="N2" s="613"/>
      <c r="O2" s="613"/>
      <c r="P2" s="129"/>
      <c r="Q2" s="177"/>
      <c r="R2" s="135"/>
      <c r="S2" s="135"/>
      <c r="T2" s="135"/>
      <c r="U2" s="178"/>
      <c r="V2" s="174"/>
      <c r="W2" s="128"/>
      <c r="X2" s="129"/>
    </row>
    <row r="3" spans="2:25" ht="18" customHeight="1" thickBot="1" x14ac:dyDescent="0.3">
      <c r="B3" s="653"/>
      <c r="C3" s="654"/>
      <c r="D3" s="654"/>
      <c r="E3" s="154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155"/>
      <c r="Q3" s="139"/>
      <c r="R3"/>
      <c r="S3" s="136"/>
      <c r="T3" s="136"/>
      <c r="U3" s="9"/>
      <c r="V3" s="175"/>
      <c r="W3" s="130"/>
      <c r="X3" s="131"/>
    </row>
    <row r="4" spans="2:25" ht="16.149999999999999" customHeight="1" thickBot="1" x14ac:dyDescent="0.3">
      <c r="B4" s="12" t="s">
        <v>91</v>
      </c>
      <c r="C4" s="20"/>
      <c r="D4" s="156">
        <f>'Flex Select Prime Pricer'!H3</f>
        <v>45260</v>
      </c>
      <c r="E4" s="157"/>
      <c r="F4" s="699" t="s">
        <v>175</v>
      </c>
      <c r="G4" s="699"/>
      <c r="H4" s="699"/>
      <c r="I4" s="699"/>
      <c r="J4" s="699"/>
      <c r="K4" s="699"/>
      <c r="L4" s="699"/>
      <c r="M4" s="699"/>
      <c r="N4" s="699"/>
      <c r="O4" s="699"/>
      <c r="P4" s="700"/>
      <c r="Q4" s="140"/>
      <c r="R4" s="101"/>
      <c r="S4" s="101"/>
      <c r="T4" s="101"/>
      <c r="U4" s="179"/>
      <c r="V4" s="176"/>
      <c r="W4" s="150"/>
      <c r="X4" s="151"/>
    </row>
    <row r="5" spans="2:25" ht="19.5" thickBot="1" x14ac:dyDescent="0.3">
      <c r="B5" s="672" t="s">
        <v>35</v>
      </c>
      <c r="C5" s="673"/>
      <c r="D5" s="673"/>
      <c r="E5" s="152"/>
      <c r="F5" s="673" t="s">
        <v>0</v>
      </c>
      <c r="G5" s="673"/>
      <c r="H5" s="673"/>
      <c r="I5" s="673"/>
      <c r="J5" s="673"/>
      <c r="K5" s="673"/>
      <c r="L5" s="673"/>
      <c r="M5" s="673"/>
      <c r="N5" s="673"/>
      <c r="O5" s="673"/>
      <c r="P5" s="152"/>
      <c r="Q5" s="655"/>
      <c r="R5" s="655"/>
      <c r="S5" s="655"/>
      <c r="T5" s="655"/>
      <c r="U5" s="655"/>
      <c r="V5" s="132"/>
      <c r="W5" s="152"/>
      <c r="X5" s="153"/>
    </row>
    <row r="6" spans="2:25" ht="15.75" customHeight="1" thickBot="1" x14ac:dyDescent="0.3">
      <c r="B6" s="7" t="s">
        <v>1</v>
      </c>
      <c r="C6" s="7" t="s">
        <v>128</v>
      </c>
      <c r="D6" s="7" t="s">
        <v>289</v>
      </c>
      <c r="E6" s="148"/>
      <c r="F6" s="8" t="s">
        <v>4</v>
      </c>
      <c r="G6" s="8" t="s">
        <v>61</v>
      </c>
      <c r="H6" s="149" t="s">
        <v>275</v>
      </c>
      <c r="I6" s="96">
        <v>0.6</v>
      </c>
      <c r="J6" s="97">
        <v>0.65</v>
      </c>
      <c r="K6" s="96">
        <v>0.70000000000000018</v>
      </c>
      <c r="L6" s="97">
        <v>0.75000000000000022</v>
      </c>
      <c r="M6" s="96">
        <v>0.80000000000000027</v>
      </c>
      <c r="N6" s="149">
        <v>0.85</v>
      </c>
      <c r="O6" s="402">
        <v>0.9</v>
      </c>
      <c r="P6" s="148"/>
      <c r="Q6" s="710"/>
      <c r="R6" s="710"/>
      <c r="S6" s="710"/>
      <c r="T6" s="710"/>
      <c r="U6" s="710"/>
      <c r="V6" s="710"/>
      <c r="W6" s="710"/>
      <c r="X6" s="711"/>
    </row>
    <row r="7" spans="2:25" ht="15" customHeight="1" thickBot="1" x14ac:dyDescent="0.3">
      <c r="B7" s="277">
        <f>'Flex Select Prime Pricer'!A7-0.001%</f>
        <v>7.1240000000000012E-2</v>
      </c>
      <c r="C7" s="359">
        <f>'Flex Select Prime Pricer'!B7-2.125</f>
        <v>98.01</v>
      </c>
      <c r="D7" s="359">
        <f>'Flex Select Prime Pricer'!C7-2.125</f>
        <v>97.875</v>
      </c>
      <c r="E7" s="141"/>
      <c r="F7" s="718" t="s">
        <v>5</v>
      </c>
      <c r="G7" s="271" t="s">
        <v>6</v>
      </c>
      <c r="H7" s="394">
        <v>0.875</v>
      </c>
      <c r="I7" s="471">
        <v>0.625</v>
      </c>
      <c r="J7" s="471">
        <v>0.5</v>
      </c>
      <c r="K7" s="370">
        <v>0.25</v>
      </c>
      <c r="L7" s="370">
        <v>0.125</v>
      </c>
      <c r="M7" s="115">
        <v>0.125</v>
      </c>
      <c r="N7" s="394">
        <v>-1.25</v>
      </c>
      <c r="O7" s="266">
        <v>-2.75</v>
      </c>
      <c r="P7" s="133"/>
      <c r="Q7" s="656" t="s">
        <v>93</v>
      </c>
      <c r="R7" s="657"/>
      <c r="S7" s="658"/>
      <c r="T7" s="707">
        <v>102.5</v>
      </c>
      <c r="U7" s="708"/>
      <c r="V7" s="708"/>
      <c r="W7" s="708"/>
      <c r="X7" s="709"/>
    </row>
    <row r="8" spans="2:25" ht="15" customHeight="1" thickBot="1" x14ac:dyDescent="0.3">
      <c r="B8" s="277">
        <f>'Flex Select Prime Pricer'!A8-0.001%</f>
        <v>7.2490000000000013E-2</v>
      </c>
      <c r="C8" s="359">
        <f>'Flex Select Prime Pricer'!B8-2.125</f>
        <v>98.385000000000005</v>
      </c>
      <c r="D8" s="359">
        <f>'Flex Select Prime Pricer'!C8-2.125</f>
        <v>98.25</v>
      </c>
      <c r="E8" s="141"/>
      <c r="F8" s="719"/>
      <c r="G8" s="271" t="s">
        <v>7</v>
      </c>
      <c r="H8" s="274">
        <v>0.75</v>
      </c>
      <c r="I8" s="274">
        <v>0.5</v>
      </c>
      <c r="J8" s="274">
        <v>0.375</v>
      </c>
      <c r="K8" s="115">
        <v>0.125</v>
      </c>
      <c r="L8" s="115">
        <v>0</v>
      </c>
      <c r="M8" s="115">
        <v>-0.125</v>
      </c>
      <c r="N8" s="274">
        <v>-1.75</v>
      </c>
      <c r="O8" s="475">
        <v>-3.375</v>
      </c>
      <c r="P8" s="133"/>
      <c r="Q8" s="704" t="s">
        <v>65</v>
      </c>
      <c r="R8" s="705"/>
      <c r="S8" s="705"/>
      <c r="T8" s="705"/>
      <c r="U8" s="705"/>
      <c r="V8" s="705"/>
      <c r="W8" s="705"/>
      <c r="X8" s="706"/>
    </row>
    <row r="9" spans="2:25" ht="15" customHeight="1" thickBot="1" x14ac:dyDescent="0.3">
      <c r="B9" s="277">
        <f>'Flex Select Prime Pricer'!A9-0.001%</f>
        <v>7.3740000000000014E-2</v>
      </c>
      <c r="C9" s="359">
        <f>'Flex Select Prime Pricer'!B9-2.125</f>
        <v>98.697500000000005</v>
      </c>
      <c r="D9" s="359">
        <f>'Flex Select Prime Pricer'!C9-2.125</f>
        <v>98.5625</v>
      </c>
      <c r="E9" s="141"/>
      <c r="F9" s="719"/>
      <c r="G9" s="272" t="s">
        <v>8</v>
      </c>
      <c r="H9" s="471">
        <v>0.5</v>
      </c>
      <c r="I9" s="274">
        <v>0.375</v>
      </c>
      <c r="J9" s="274">
        <v>0.25</v>
      </c>
      <c r="K9" s="115">
        <v>-0.125</v>
      </c>
      <c r="L9" s="115">
        <v>-0.125</v>
      </c>
      <c r="M9" s="115">
        <v>-0.25</v>
      </c>
      <c r="N9" s="274">
        <v>-1.875</v>
      </c>
      <c r="O9" s="284" t="s">
        <v>12</v>
      </c>
      <c r="P9" s="133"/>
      <c r="Q9" s="641" t="s">
        <v>311</v>
      </c>
      <c r="R9" s="642"/>
      <c r="S9" s="642"/>
      <c r="T9" s="642"/>
      <c r="U9" s="642"/>
      <c r="V9" s="642"/>
      <c r="W9" s="642"/>
      <c r="X9" s="643"/>
    </row>
    <row r="10" spans="2:25" ht="15" customHeight="1" thickBot="1" x14ac:dyDescent="0.3">
      <c r="B10" s="277">
        <f>'Flex Select Prime Pricer'!A10-0.001%</f>
        <v>7.4990000000000015E-2</v>
      </c>
      <c r="C10" s="359">
        <f>'Flex Select Prime Pricer'!B10-2.125</f>
        <v>99.01</v>
      </c>
      <c r="D10" s="359">
        <f>'Flex Select Prime Pricer'!C10-2.125</f>
        <v>98.875</v>
      </c>
      <c r="E10" s="141"/>
      <c r="F10" s="719"/>
      <c r="G10" s="271" t="s">
        <v>9</v>
      </c>
      <c r="H10" s="274">
        <v>0.375</v>
      </c>
      <c r="I10" s="115">
        <v>0.25</v>
      </c>
      <c r="J10" s="115">
        <v>0.25</v>
      </c>
      <c r="K10" s="115">
        <v>-0.25</v>
      </c>
      <c r="L10" s="115">
        <v>-0.5</v>
      </c>
      <c r="M10" s="115">
        <v>-0.875</v>
      </c>
      <c r="N10" s="274">
        <v>-2.875</v>
      </c>
      <c r="O10" s="284" t="s">
        <v>12</v>
      </c>
      <c r="P10" s="133"/>
      <c r="Q10" s="644" t="s">
        <v>312</v>
      </c>
      <c r="R10" s="645"/>
      <c r="S10" s="645"/>
      <c r="T10" s="645"/>
      <c r="U10" s="645"/>
      <c r="V10" s="645"/>
      <c r="W10" s="645"/>
      <c r="X10" s="646"/>
      <c r="Y10" s="9"/>
    </row>
    <row r="11" spans="2:25" ht="15" customHeight="1" thickBot="1" x14ac:dyDescent="0.3">
      <c r="B11" s="277">
        <f>'Flex Select Prime Pricer'!A11-0.001%</f>
        <v>7.6240000000000016E-2</v>
      </c>
      <c r="C11" s="359">
        <f>'Flex Select Prime Pricer'!B11-2.125</f>
        <v>99.26</v>
      </c>
      <c r="D11" s="359">
        <f>'Flex Select Prime Pricer'!C11-2.125</f>
        <v>99.125</v>
      </c>
      <c r="E11" s="141"/>
      <c r="F11" s="719"/>
      <c r="G11" s="272" t="s">
        <v>10</v>
      </c>
      <c r="H11" s="274">
        <v>0.25</v>
      </c>
      <c r="I11" s="115">
        <v>0.125</v>
      </c>
      <c r="J11" s="115">
        <v>0.125</v>
      </c>
      <c r="K11" s="115">
        <v>-0.375</v>
      </c>
      <c r="L11" s="115">
        <v>-0.75</v>
      </c>
      <c r="M11" s="115">
        <v>-1.625</v>
      </c>
      <c r="N11" s="285" t="s">
        <v>12</v>
      </c>
      <c r="O11" s="284" t="s">
        <v>12</v>
      </c>
      <c r="P11" s="133"/>
      <c r="Q11" s="644" t="s">
        <v>94</v>
      </c>
      <c r="R11" s="645"/>
      <c r="S11" s="645"/>
      <c r="T11" s="645"/>
      <c r="U11" s="645"/>
      <c r="V11" s="645"/>
      <c r="W11" s="645"/>
      <c r="X11" s="646"/>
      <c r="Y11" s="10"/>
    </row>
    <row r="12" spans="2:25" ht="15" customHeight="1" thickBot="1" x14ac:dyDescent="0.3">
      <c r="B12" s="277">
        <f>'Flex Select Prime Pricer'!A12-0.001%</f>
        <v>7.7490000000000003E-2</v>
      </c>
      <c r="C12" s="359">
        <f>'Flex Select Prime Pricer'!B12-2.125</f>
        <v>99.51</v>
      </c>
      <c r="D12" s="359">
        <f>'Flex Select Prime Pricer'!C12-2.125</f>
        <v>99.375</v>
      </c>
      <c r="E12" s="141"/>
      <c r="F12" s="719"/>
      <c r="G12" s="271" t="s">
        <v>11</v>
      </c>
      <c r="H12" s="274">
        <v>-0.375</v>
      </c>
      <c r="I12" s="115">
        <v>-0.625</v>
      </c>
      <c r="J12" s="115">
        <v>-1</v>
      </c>
      <c r="K12" s="115">
        <v>-1.5</v>
      </c>
      <c r="L12" s="115">
        <v>-2.375</v>
      </c>
      <c r="M12" s="115">
        <v>-3.375</v>
      </c>
      <c r="N12" s="286" t="s">
        <v>12</v>
      </c>
      <c r="O12" s="284" t="s">
        <v>12</v>
      </c>
      <c r="P12" s="133"/>
      <c r="Q12" s="644" t="s">
        <v>314</v>
      </c>
      <c r="R12" s="645"/>
      <c r="S12" s="645"/>
      <c r="T12" s="645"/>
      <c r="U12" s="645"/>
      <c r="V12" s="645"/>
      <c r="W12" s="645"/>
      <c r="X12" s="646"/>
      <c r="Y12" s="11"/>
    </row>
    <row r="13" spans="2:25" ht="15" customHeight="1" thickBot="1" x14ac:dyDescent="0.3">
      <c r="B13" s="277">
        <f>'Flex Select Prime Pricer'!A13-0.001%</f>
        <v>7.8740000000000004E-2</v>
      </c>
      <c r="C13" s="359">
        <f>'Flex Select Prime Pricer'!B13-2.125</f>
        <v>99.76</v>
      </c>
      <c r="D13" s="359">
        <f>'Flex Select Prime Pricer'!C13-2.125</f>
        <v>99.625</v>
      </c>
      <c r="E13" s="141"/>
      <c r="F13" s="720"/>
      <c r="G13" s="271" t="s">
        <v>62</v>
      </c>
      <c r="H13" s="274">
        <v>-1</v>
      </c>
      <c r="I13" s="115">
        <v>-1</v>
      </c>
      <c r="J13" s="115">
        <v>-1.25</v>
      </c>
      <c r="K13" s="115">
        <v>-2</v>
      </c>
      <c r="L13" s="115">
        <v>-2.625</v>
      </c>
      <c r="M13" s="287" t="s">
        <v>12</v>
      </c>
      <c r="N13" s="286" t="s">
        <v>12</v>
      </c>
      <c r="O13" s="284" t="s">
        <v>12</v>
      </c>
      <c r="P13" s="133"/>
      <c r="Q13" s="644" t="s">
        <v>66</v>
      </c>
      <c r="R13" s="645"/>
      <c r="S13" s="645"/>
      <c r="T13" s="645"/>
      <c r="U13" s="645"/>
      <c r="V13" s="645"/>
      <c r="W13" s="645"/>
      <c r="X13" s="646"/>
      <c r="Y13" s="11"/>
    </row>
    <row r="14" spans="2:25" ht="15" customHeight="1" thickBot="1" x14ac:dyDescent="0.3">
      <c r="B14" s="277">
        <f>'Flex Select Prime Pricer'!A14-0.001%</f>
        <v>7.9990000000000006E-2</v>
      </c>
      <c r="C14" s="359">
        <f>'Flex Select Prime Pricer'!B14-2.125</f>
        <v>100.01</v>
      </c>
      <c r="D14" s="359">
        <f>'Flex Select Prime Pricer'!C14-2.125</f>
        <v>99.875</v>
      </c>
      <c r="E14" s="141"/>
      <c r="F14" s="721" t="s">
        <v>176</v>
      </c>
      <c r="G14" s="273" t="s">
        <v>6</v>
      </c>
      <c r="H14" s="394">
        <v>0.625</v>
      </c>
      <c r="I14" s="471">
        <v>0.5</v>
      </c>
      <c r="J14" s="471">
        <v>0.375</v>
      </c>
      <c r="K14" s="370">
        <v>0.25</v>
      </c>
      <c r="L14" s="115">
        <v>0.125</v>
      </c>
      <c r="M14" s="115">
        <v>0</v>
      </c>
      <c r="N14" s="274">
        <v>-1.375</v>
      </c>
      <c r="O14" s="145">
        <v>-3</v>
      </c>
      <c r="P14" s="133"/>
      <c r="Q14" s="704" t="s">
        <v>67</v>
      </c>
      <c r="R14" s="705"/>
      <c r="S14" s="705"/>
      <c r="T14" s="705"/>
      <c r="U14" s="705"/>
      <c r="V14" s="705"/>
      <c r="W14" s="705"/>
      <c r="X14" s="706"/>
      <c r="Y14" s="11"/>
    </row>
    <row r="15" spans="2:25" ht="15" customHeight="1" thickBot="1" x14ac:dyDescent="0.3">
      <c r="B15" s="277">
        <f>'Flex Select Prime Pricer'!A15-0.001%</f>
        <v>8.1240000000000007E-2</v>
      </c>
      <c r="C15" s="359">
        <f>'Flex Select Prime Pricer'!B15-2.125</f>
        <v>100.26</v>
      </c>
      <c r="D15" s="359">
        <f>'Flex Select Prime Pricer'!C15-2.125</f>
        <v>100.125</v>
      </c>
      <c r="E15" s="141"/>
      <c r="F15" s="722"/>
      <c r="G15" s="271" t="s">
        <v>7</v>
      </c>
      <c r="H15" s="274">
        <v>0.5</v>
      </c>
      <c r="I15" s="274">
        <v>0.375</v>
      </c>
      <c r="J15" s="274">
        <v>0.25</v>
      </c>
      <c r="K15" s="115">
        <v>0.125</v>
      </c>
      <c r="L15" s="115">
        <v>0</v>
      </c>
      <c r="M15" s="115">
        <v>-0.25</v>
      </c>
      <c r="N15" s="274">
        <v>-2</v>
      </c>
      <c r="O15" s="145">
        <v>-3.75</v>
      </c>
      <c r="P15" s="133"/>
      <c r="Q15" s="712" t="s">
        <v>68</v>
      </c>
      <c r="R15" s="713"/>
      <c r="S15" s="713"/>
      <c r="T15" s="713"/>
      <c r="U15" s="713"/>
      <c r="V15" s="713"/>
      <c r="W15" s="713"/>
      <c r="X15" s="714"/>
      <c r="Y15" s="11"/>
    </row>
    <row r="16" spans="2:25" ht="15" customHeight="1" thickBot="1" x14ac:dyDescent="0.3">
      <c r="B16" s="277">
        <f>'Flex Select Prime Pricer'!A16-0.001%</f>
        <v>8.2490000000000008E-2</v>
      </c>
      <c r="C16" s="359">
        <f>'Flex Select Prime Pricer'!B16-2.125</f>
        <v>100.51</v>
      </c>
      <c r="D16" s="359">
        <f>'Flex Select Prime Pricer'!C16-2.125</f>
        <v>100.375</v>
      </c>
      <c r="E16" s="141"/>
      <c r="F16" s="722"/>
      <c r="G16" s="272" t="s">
        <v>8</v>
      </c>
      <c r="H16" s="471">
        <v>0.375</v>
      </c>
      <c r="I16" s="274">
        <v>0.25</v>
      </c>
      <c r="J16" s="473">
        <v>0.125</v>
      </c>
      <c r="K16" s="115">
        <v>-0.125</v>
      </c>
      <c r="L16" s="115">
        <v>-0.25</v>
      </c>
      <c r="M16" s="115">
        <v>-0.5</v>
      </c>
      <c r="N16" s="274">
        <v>-2.25</v>
      </c>
      <c r="O16" s="284" t="s">
        <v>12</v>
      </c>
      <c r="P16" s="133"/>
      <c r="Q16" s="635" t="s">
        <v>69</v>
      </c>
      <c r="R16" s="636"/>
      <c r="S16" s="637"/>
      <c r="T16" s="638">
        <v>6.25E-2</v>
      </c>
      <c r="U16" s="639"/>
      <c r="V16" s="639"/>
      <c r="W16" s="639"/>
      <c r="X16" s="640"/>
      <c r="Y16" s="11"/>
    </row>
    <row r="17" spans="2:25" ht="15" customHeight="1" thickBot="1" x14ac:dyDescent="0.3">
      <c r="B17" s="277">
        <f>'Flex Select Prime Pricer'!A17-0.001%</f>
        <v>8.3740000000000009E-2</v>
      </c>
      <c r="C17" s="359">
        <f>'Flex Select Prime Pricer'!B17-2.125</f>
        <v>100.694</v>
      </c>
      <c r="D17" s="359">
        <f>'Flex Select Prime Pricer'!C17-2.125</f>
        <v>100.625</v>
      </c>
      <c r="E17" s="141"/>
      <c r="F17" s="722"/>
      <c r="G17" s="271" t="s">
        <v>9</v>
      </c>
      <c r="H17" s="274">
        <v>0.25</v>
      </c>
      <c r="I17" s="115">
        <v>0.25</v>
      </c>
      <c r="J17" s="115">
        <v>0.125</v>
      </c>
      <c r="K17" s="115">
        <v>-0.25</v>
      </c>
      <c r="L17" s="115">
        <v>-0.375</v>
      </c>
      <c r="M17" s="115">
        <v>-1.125</v>
      </c>
      <c r="N17" s="274">
        <v>-3.25</v>
      </c>
      <c r="O17" s="284" t="s">
        <v>12</v>
      </c>
      <c r="P17" s="133"/>
      <c r="Q17" s="635" t="s">
        <v>70</v>
      </c>
      <c r="R17" s="636"/>
      <c r="S17" s="636"/>
      <c r="T17" s="671">
        <v>0</v>
      </c>
      <c r="U17" s="639"/>
      <c r="V17" s="639"/>
      <c r="W17" s="639"/>
      <c r="X17" s="640"/>
      <c r="Y17" s="10"/>
    </row>
    <row r="18" spans="2:25" ht="16.5" thickBot="1" x14ac:dyDescent="0.3">
      <c r="B18" s="277">
        <f>'Flex Select Prime Pricer'!A18-0.001%</f>
        <v>8.499000000000001E-2</v>
      </c>
      <c r="C18" s="359">
        <f>'Flex Select Prime Pricer'!B18-2.125</f>
        <v>100.914</v>
      </c>
      <c r="D18" s="359">
        <f>'Flex Select Prime Pricer'!C18-2.125</f>
        <v>100.875</v>
      </c>
      <c r="E18" s="141"/>
      <c r="F18" s="722"/>
      <c r="G18" s="272" t="s">
        <v>10</v>
      </c>
      <c r="H18" s="274">
        <v>0.25</v>
      </c>
      <c r="I18" s="115">
        <v>0.125</v>
      </c>
      <c r="J18" s="115">
        <v>0</v>
      </c>
      <c r="K18" s="115">
        <v>-0.375</v>
      </c>
      <c r="L18" s="115">
        <v>-1</v>
      </c>
      <c r="M18" s="115">
        <v>-2.125</v>
      </c>
      <c r="N18" s="285" t="s">
        <v>12</v>
      </c>
      <c r="O18" s="284" t="s">
        <v>12</v>
      </c>
      <c r="P18" s="133"/>
      <c r="Q18" s="635" t="s">
        <v>90</v>
      </c>
      <c r="R18" s="636"/>
      <c r="S18" s="637"/>
      <c r="T18" s="638">
        <v>-0.15</v>
      </c>
      <c r="U18" s="639"/>
      <c r="V18" s="639"/>
      <c r="W18" s="639"/>
      <c r="X18" s="640"/>
    </row>
    <row r="19" spans="2:25" ht="19.5" thickBot="1" x14ac:dyDescent="0.3">
      <c r="B19" s="277">
        <f>'Flex Select Prime Pricer'!A19-0.001%</f>
        <v>8.6240000000000011E-2</v>
      </c>
      <c r="C19" s="359">
        <f>'Flex Select Prime Pricer'!B19-2.125</f>
        <v>101.164</v>
      </c>
      <c r="D19" s="359">
        <f>'Flex Select Prime Pricer'!C19-2.125</f>
        <v>101.125</v>
      </c>
      <c r="E19" s="141"/>
      <c r="F19" s="722"/>
      <c r="G19" s="271" t="s">
        <v>11</v>
      </c>
      <c r="H19" s="473">
        <v>-0.375</v>
      </c>
      <c r="I19" s="115">
        <v>-0.625</v>
      </c>
      <c r="J19" s="115">
        <v>-1</v>
      </c>
      <c r="K19" s="115">
        <v>-1.5</v>
      </c>
      <c r="L19" s="115">
        <v>-2.625</v>
      </c>
      <c r="M19" s="115">
        <v>-3.875</v>
      </c>
      <c r="N19" s="286" t="s">
        <v>12</v>
      </c>
      <c r="O19" s="284" t="s">
        <v>12</v>
      </c>
      <c r="P19" s="133"/>
      <c r="Q19" s="647" t="s">
        <v>71</v>
      </c>
      <c r="R19" s="648"/>
      <c r="S19" s="648"/>
      <c r="T19" s="648"/>
      <c r="U19" s="648"/>
      <c r="V19" s="648"/>
      <c r="W19" s="648"/>
      <c r="X19" s="649"/>
    </row>
    <row r="20" spans="2:25" ht="15" customHeight="1" thickBot="1" x14ac:dyDescent="0.3">
      <c r="B20" s="277">
        <f>'Flex Select Prime Pricer'!A20-0.001%</f>
        <v>8.7490000000000012E-2</v>
      </c>
      <c r="C20" s="359">
        <f>'Flex Select Prime Pricer'!B20-2.125</f>
        <v>101.414</v>
      </c>
      <c r="D20" s="359">
        <f>'Flex Select Prime Pricer'!C20-2.125</f>
        <v>101.375</v>
      </c>
      <c r="E20" s="141"/>
      <c r="F20" s="723"/>
      <c r="G20" s="271" t="s">
        <v>62</v>
      </c>
      <c r="H20" s="274">
        <v>-1</v>
      </c>
      <c r="I20" s="115">
        <v>-1</v>
      </c>
      <c r="J20" s="115">
        <v>-1.25</v>
      </c>
      <c r="K20" s="115">
        <v>-2.125</v>
      </c>
      <c r="L20" s="115">
        <v>-3.25</v>
      </c>
      <c r="M20" s="391" t="s">
        <v>12</v>
      </c>
      <c r="N20" s="286" t="s">
        <v>12</v>
      </c>
      <c r="O20" s="284" t="s">
        <v>12</v>
      </c>
      <c r="P20" s="133"/>
      <c r="Q20" s="635" t="s">
        <v>72</v>
      </c>
      <c r="R20" s="636"/>
      <c r="S20" s="637"/>
      <c r="T20" s="638">
        <v>-0.25</v>
      </c>
      <c r="U20" s="639"/>
      <c r="V20" s="639"/>
      <c r="W20" s="639"/>
      <c r="X20" s="640"/>
    </row>
    <row r="21" spans="2:25" ht="15" customHeight="1" thickBot="1" x14ac:dyDescent="0.3">
      <c r="B21" s="277">
        <f>'Flex Select Prime Pricer'!A21-0.001%</f>
        <v>8.8740000000000013E-2</v>
      </c>
      <c r="C21" s="359">
        <f>'Flex Select Prime Pricer'!B21-2.125</f>
        <v>101.664</v>
      </c>
      <c r="D21" s="359">
        <f>'Flex Select Prime Pricer'!C21-2.125</f>
        <v>101.625</v>
      </c>
      <c r="E21" s="141"/>
      <c r="F21" s="143" t="s">
        <v>41</v>
      </c>
      <c r="G21" s="142"/>
      <c r="H21" s="142"/>
      <c r="I21" s="142"/>
      <c r="J21" s="142"/>
      <c r="K21" s="724"/>
      <c r="L21" s="725"/>
      <c r="M21" s="725"/>
      <c r="N21" s="725"/>
      <c r="O21" s="726"/>
      <c r="P21" s="133"/>
      <c r="Q21" s="635" t="s">
        <v>69</v>
      </c>
      <c r="R21" s="636"/>
      <c r="S21" s="637"/>
      <c r="T21" s="638">
        <v>-0.375</v>
      </c>
      <c r="U21" s="639"/>
      <c r="V21" s="639"/>
      <c r="W21" s="639"/>
      <c r="X21" s="640"/>
    </row>
    <row r="22" spans="2:25" ht="15" customHeight="1" thickBot="1" x14ac:dyDescent="0.3">
      <c r="B22" s="277">
        <f>'Flex Select Prime Pricer'!A22-0.001%</f>
        <v>8.9990000000000001E-2</v>
      </c>
      <c r="C22" s="359">
        <f>'Flex Select Prime Pricer'!B22-2.125</f>
        <v>101.914</v>
      </c>
      <c r="D22" s="359">
        <f>'Flex Select Prime Pricer'!C22-2.125</f>
        <v>101.875</v>
      </c>
      <c r="E22" s="141"/>
      <c r="F22" s="144"/>
      <c r="G22" s="133"/>
      <c r="H22" s="133"/>
      <c r="I22" s="133"/>
      <c r="J22" s="133"/>
      <c r="K22" s="727"/>
      <c r="L22" s="728"/>
      <c r="M22" s="728"/>
      <c r="N22" s="728"/>
      <c r="O22" s="729"/>
      <c r="P22" s="133"/>
      <c r="Q22" s="635" t="s">
        <v>73</v>
      </c>
      <c r="R22" s="636"/>
      <c r="S22" s="637"/>
      <c r="T22" s="690">
        <v>-0.25</v>
      </c>
      <c r="U22" s="691"/>
      <c r="V22" s="691"/>
      <c r="W22" s="691"/>
      <c r="X22" s="692"/>
    </row>
    <row r="23" spans="2:25" ht="16.5" thickBot="1" x14ac:dyDescent="0.3">
      <c r="B23" s="277">
        <f>'Flex Select Prime Pricer'!A23-0.001%</f>
        <v>9.1240000000000002E-2</v>
      </c>
      <c r="C23" s="359">
        <f>'Flex Select Prime Pricer'!B23-2.125</f>
        <v>102.1015</v>
      </c>
      <c r="D23" s="359">
        <f>'Flex Select Prime Pricer'!C23-2.125</f>
        <v>102.0625</v>
      </c>
      <c r="E23" s="141"/>
      <c r="F23" s="665" t="s">
        <v>13</v>
      </c>
      <c r="G23" s="666"/>
      <c r="H23" s="666"/>
      <c r="I23" s="666"/>
      <c r="J23" s="666"/>
      <c r="K23" s="666"/>
      <c r="L23" s="666"/>
      <c r="M23" s="666"/>
      <c r="N23" s="666"/>
      <c r="O23" s="667"/>
      <c r="P23" s="133"/>
      <c r="Q23" s="693" t="s">
        <v>74</v>
      </c>
      <c r="R23" s="694"/>
      <c r="S23" s="694"/>
      <c r="T23" s="694"/>
      <c r="U23" s="694"/>
      <c r="V23" s="694"/>
      <c r="W23" s="694"/>
      <c r="X23" s="695"/>
    </row>
    <row r="24" spans="2:25" ht="15" customHeight="1" thickBot="1" x14ac:dyDescent="0.3">
      <c r="B24" s="277">
        <f>'Flex Select Prime Pricer'!A24-0.001%</f>
        <v>9.2490000000000003E-2</v>
      </c>
      <c r="C24" s="359">
        <f>'Flex Select Prime Pricer'!B24-2.125</f>
        <v>102.289</v>
      </c>
      <c r="D24" s="359">
        <f>'Flex Select Prime Pricer'!C24-2.125</f>
        <v>102.25</v>
      </c>
      <c r="E24" s="141"/>
      <c r="F24" s="12"/>
      <c r="G24" s="13"/>
      <c r="H24" s="97" t="s">
        <v>275</v>
      </c>
      <c r="I24" s="96" t="s">
        <v>205</v>
      </c>
      <c r="J24" s="97">
        <v>0.65000000000000013</v>
      </c>
      <c r="K24" s="96">
        <v>0.70000000000000018</v>
      </c>
      <c r="L24" s="97">
        <v>0.75000000000000022</v>
      </c>
      <c r="M24" s="96">
        <v>0.80000000000000027</v>
      </c>
      <c r="N24" s="97">
        <v>0.85</v>
      </c>
      <c r="O24" s="98">
        <v>0.9</v>
      </c>
      <c r="P24" s="133"/>
      <c r="Q24" s="687" t="s">
        <v>315</v>
      </c>
      <c r="R24" s="688"/>
      <c r="S24" s="688"/>
      <c r="T24" s="688"/>
      <c r="U24" s="688"/>
      <c r="V24" s="688"/>
      <c r="W24" s="688"/>
      <c r="X24" s="689"/>
    </row>
    <row r="25" spans="2:25" ht="15" customHeight="1" thickBot="1" x14ac:dyDescent="0.3">
      <c r="B25" s="277">
        <f>'Flex Select Prime Pricer'!A25-0.001%</f>
        <v>9.3740000000000004E-2</v>
      </c>
      <c r="C25" s="359">
        <f>'Flex Select Prime Pricer'!B25-2.125</f>
        <v>102.4765</v>
      </c>
      <c r="D25" s="359">
        <f>'Flex Select Prime Pricer'!C25-2.125</f>
        <v>102.4375</v>
      </c>
      <c r="E25" s="141"/>
      <c r="F25" s="730" t="s">
        <v>36</v>
      </c>
      <c r="G25" s="368" t="s">
        <v>276</v>
      </c>
      <c r="H25" s="371">
        <v>0</v>
      </c>
      <c r="I25" s="371">
        <v>0</v>
      </c>
      <c r="J25" s="371">
        <v>0</v>
      </c>
      <c r="K25" s="371">
        <v>0</v>
      </c>
      <c r="L25" s="371">
        <v>-0.125</v>
      </c>
      <c r="M25" s="279">
        <v>-0.125</v>
      </c>
      <c r="N25" s="279">
        <v>-0.375</v>
      </c>
      <c r="O25" s="279">
        <v>-0.5</v>
      </c>
      <c r="P25" s="133"/>
      <c r="Q25" s="687" t="s">
        <v>92</v>
      </c>
      <c r="R25" s="688"/>
      <c r="S25" s="688"/>
      <c r="T25" s="688"/>
      <c r="U25" s="688"/>
      <c r="V25" s="688"/>
      <c r="W25" s="688"/>
      <c r="X25" s="689"/>
    </row>
    <row r="26" spans="2:25" ht="16.5" thickBot="1" x14ac:dyDescent="0.3">
      <c r="B26" s="277">
        <f>'Flex Select Prime Pricer'!A26-0.001%</f>
        <v>9.4990000000000005E-2</v>
      </c>
      <c r="C26" s="359">
        <f>'Flex Select Prime Pricer'!B26-2.125</f>
        <v>102.63275</v>
      </c>
      <c r="D26" s="359">
        <f>'Flex Select Prime Pricer'!C26-2.125</f>
        <v>102.59375</v>
      </c>
      <c r="E26" s="141"/>
      <c r="F26" s="731"/>
      <c r="G26" s="369" t="s">
        <v>294</v>
      </c>
      <c r="H26" s="290">
        <v>-0.375</v>
      </c>
      <c r="I26" s="290">
        <v>-0.5</v>
      </c>
      <c r="J26" s="290">
        <v>-0.625</v>
      </c>
      <c r="K26" s="290">
        <v>-0.75</v>
      </c>
      <c r="L26" s="290">
        <v>-0.875</v>
      </c>
      <c r="M26" s="290">
        <v>-1</v>
      </c>
      <c r="N26" s="375" t="s">
        <v>12</v>
      </c>
      <c r="O26" s="375" t="s">
        <v>12</v>
      </c>
      <c r="P26" s="133"/>
      <c r="Q26" s="696" t="s">
        <v>76</v>
      </c>
      <c r="R26" s="697"/>
      <c r="S26" s="697"/>
      <c r="T26" s="697"/>
      <c r="U26" s="697"/>
      <c r="V26" s="697"/>
      <c r="W26" s="697"/>
      <c r="X26" s="698"/>
    </row>
    <row r="27" spans="2:25" ht="16.5" thickBot="1" x14ac:dyDescent="0.3">
      <c r="B27" s="277">
        <f>'Flex Select Prime Pricer'!A27-0.001%</f>
        <v>9.6240000000000006E-2</v>
      </c>
      <c r="C27" s="359">
        <f>'Flex Select Prime Pricer'!B27-2.125</f>
        <v>102.789</v>
      </c>
      <c r="D27" s="359">
        <f>'Flex Select Prime Pricer'!C27-2.125</f>
        <v>102.75</v>
      </c>
      <c r="E27" s="141"/>
      <c r="F27" s="731"/>
      <c r="G27" s="369" t="s">
        <v>292</v>
      </c>
      <c r="H27" s="290">
        <v>-0.625</v>
      </c>
      <c r="I27" s="290">
        <v>-0.75</v>
      </c>
      <c r="J27" s="290">
        <v>-0.875</v>
      </c>
      <c r="K27" s="290">
        <v>-1</v>
      </c>
      <c r="L27" s="290">
        <v>-1.125</v>
      </c>
      <c r="M27" s="290">
        <v>-1.25</v>
      </c>
      <c r="N27" s="375" t="s">
        <v>12</v>
      </c>
      <c r="O27" s="291" t="s">
        <v>12</v>
      </c>
      <c r="P27" s="133"/>
      <c r="Q27" s="684" t="s">
        <v>77</v>
      </c>
      <c r="R27" s="685"/>
      <c r="S27" s="685"/>
      <c r="T27" s="685"/>
      <c r="U27" s="685"/>
      <c r="V27" s="685"/>
      <c r="W27" s="685"/>
      <c r="X27" s="686"/>
    </row>
    <row r="28" spans="2:25" ht="15" customHeight="1" thickBot="1" x14ac:dyDescent="0.3">
      <c r="B28" s="277">
        <f>'Flex Select Prime Pricer'!A28-0.001%</f>
        <v>9.7490000000000007E-2</v>
      </c>
      <c r="C28" s="359">
        <f>'Flex Select Prime Pricer'!B28-2.125</f>
        <v>102.94525</v>
      </c>
      <c r="D28" s="359">
        <f>'Flex Select Prime Pricer'!C28-2.125</f>
        <v>102.90625</v>
      </c>
      <c r="E28" s="141"/>
      <c r="F28" s="732"/>
      <c r="G28" s="369" t="s">
        <v>293</v>
      </c>
      <c r="H28" s="290">
        <v>-1.125</v>
      </c>
      <c r="I28" s="290">
        <v>-1.25</v>
      </c>
      <c r="J28" s="290">
        <v>-1.375</v>
      </c>
      <c r="K28" s="290">
        <v>-1.5</v>
      </c>
      <c r="L28" s="290">
        <v>-1.625</v>
      </c>
      <c r="M28" s="290">
        <v>-1.75</v>
      </c>
      <c r="N28" s="375" t="s">
        <v>12</v>
      </c>
      <c r="O28" s="291" t="s">
        <v>12</v>
      </c>
      <c r="P28" s="133"/>
      <c r="Q28" s="684" t="s">
        <v>89</v>
      </c>
      <c r="R28" s="685"/>
      <c r="S28" s="685"/>
      <c r="T28" s="685"/>
      <c r="U28" s="685"/>
      <c r="V28" s="685"/>
      <c r="W28" s="685"/>
      <c r="X28" s="686"/>
    </row>
    <row r="29" spans="2:25" ht="15" customHeight="1" thickBot="1" x14ac:dyDescent="0.3">
      <c r="B29" s="277">
        <f>'Flex Select Prime Pricer'!A29-0.001%</f>
        <v>9.8740000000000008E-2</v>
      </c>
      <c r="C29" s="359">
        <f>'Flex Select Prime Pricer'!B29-2.125</f>
        <v>103.1015</v>
      </c>
      <c r="D29" s="359">
        <f>'Flex Select Prime Pricer'!C29-2.125</f>
        <v>103.0625</v>
      </c>
      <c r="E29" s="141"/>
      <c r="F29" s="730" t="s">
        <v>16</v>
      </c>
      <c r="G29" s="136" t="s">
        <v>42</v>
      </c>
      <c r="H29" s="290">
        <v>-0.75</v>
      </c>
      <c r="I29" s="290">
        <v>-0.875</v>
      </c>
      <c r="J29" s="290">
        <v>-0.875</v>
      </c>
      <c r="K29" s="290">
        <v>-1</v>
      </c>
      <c r="L29" s="290">
        <v>-1</v>
      </c>
      <c r="M29" s="290">
        <v>-1</v>
      </c>
      <c r="N29" s="290">
        <v>-1.25</v>
      </c>
      <c r="O29" s="291" t="s">
        <v>12</v>
      </c>
      <c r="P29" s="133"/>
      <c r="Q29" s="684" t="s">
        <v>79</v>
      </c>
      <c r="R29" s="685"/>
      <c r="S29" s="685"/>
      <c r="T29" s="685"/>
      <c r="U29" s="685"/>
      <c r="V29" s="685"/>
      <c r="W29" s="685"/>
      <c r="X29" s="686"/>
    </row>
    <row r="30" spans="2:25" ht="15" customHeight="1" thickBot="1" x14ac:dyDescent="0.3">
      <c r="B30" s="277">
        <f>'Flex Select Prime Pricer'!A30-0.001%</f>
        <v>9.9990000000000009E-2</v>
      </c>
      <c r="C30" s="359">
        <f>'Flex Select Prime Pricer'!B30-2.125</f>
        <v>103.25775</v>
      </c>
      <c r="D30" s="359">
        <f>'Flex Select Prime Pricer'!C30-2.125</f>
        <v>103.21875</v>
      </c>
      <c r="E30" s="141"/>
      <c r="F30" s="731"/>
      <c r="G30" s="99" t="s">
        <v>43</v>
      </c>
      <c r="H30" s="290">
        <v>-0.5</v>
      </c>
      <c r="I30" s="290">
        <v>-0.75</v>
      </c>
      <c r="J30" s="290">
        <v>-0.75</v>
      </c>
      <c r="K30" s="290">
        <v>-0.75</v>
      </c>
      <c r="L30" s="290">
        <v>-1</v>
      </c>
      <c r="M30" s="290">
        <v>-1</v>
      </c>
      <c r="N30" s="290">
        <v>-1</v>
      </c>
      <c r="O30" s="290">
        <v>-1.25</v>
      </c>
      <c r="P30" s="133"/>
      <c r="Q30" s="678" t="s">
        <v>80</v>
      </c>
      <c r="R30" s="679"/>
      <c r="S30" s="679"/>
      <c r="T30" s="679"/>
      <c r="U30" s="679"/>
      <c r="V30" s="679"/>
      <c r="W30" s="679"/>
      <c r="X30" s="680"/>
    </row>
    <row r="31" spans="2:25" ht="16.5" thickBot="1" x14ac:dyDescent="0.3">
      <c r="B31" s="277">
        <f>'Flex Select Prime Pricer'!A31-0.001%</f>
        <v>0.10124000000000001</v>
      </c>
      <c r="C31" s="359">
        <f>'Flex Select Prime Pricer'!B31-2.125</f>
        <v>103.414</v>
      </c>
      <c r="D31" s="359">
        <f>'Flex Select Prime Pricer'!C31-2.125</f>
        <v>103.375</v>
      </c>
      <c r="E31" s="141"/>
      <c r="F31" s="731"/>
      <c r="G31" s="136" t="s">
        <v>18</v>
      </c>
      <c r="H31" s="290">
        <v>0</v>
      </c>
      <c r="I31" s="290">
        <v>0</v>
      </c>
      <c r="J31" s="290">
        <v>0</v>
      </c>
      <c r="K31" s="290">
        <v>0</v>
      </c>
      <c r="L31" s="290">
        <v>0</v>
      </c>
      <c r="M31" s="290">
        <v>0</v>
      </c>
      <c r="N31" s="290">
        <v>0</v>
      </c>
      <c r="O31" s="290">
        <v>0</v>
      </c>
      <c r="P31" s="133"/>
      <c r="Q31" s="681" t="s">
        <v>81</v>
      </c>
      <c r="R31" s="682"/>
      <c r="S31" s="682"/>
      <c r="T31" s="682"/>
      <c r="U31" s="682"/>
      <c r="V31" s="682"/>
      <c r="W31" s="682"/>
      <c r="X31" s="683"/>
    </row>
    <row r="32" spans="2:25" ht="15" customHeight="1" thickBot="1" x14ac:dyDescent="0.3">
      <c r="B32" s="277">
        <f>'Flex Select Prime Pricer'!A32-0.001%</f>
        <v>0.10249000000000001</v>
      </c>
      <c r="C32" s="359">
        <f>'Flex Select Prime Pricer'!B32-2.125</f>
        <v>103.57025</v>
      </c>
      <c r="D32" s="359">
        <f>'Flex Select Prime Pricer'!C32-2.125</f>
        <v>103.53125</v>
      </c>
      <c r="E32" s="141"/>
      <c r="F32" s="731"/>
      <c r="G32" s="99" t="s">
        <v>19</v>
      </c>
      <c r="H32" s="290">
        <v>0</v>
      </c>
      <c r="I32" s="290">
        <v>0</v>
      </c>
      <c r="J32" s="290">
        <v>0</v>
      </c>
      <c r="K32" s="290">
        <v>0</v>
      </c>
      <c r="L32" s="290">
        <v>0</v>
      </c>
      <c r="M32" s="290">
        <v>0</v>
      </c>
      <c r="N32" s="290">
        <v>0</v>
      </c>
      <c r="O32" s="290">
        <v>0</v>
      </c>
      <c r="P32" s="133"/>
      <c r="Q32" s="701" t="s">
        <v>285</v>
      </c>
      <c r="R32" s="702"/>
      <c r="S32" s="702"/>
      <c r="T32" s="702"/>
      <c r="U32" s="702"/>
      <c r="V32" s="702"/>
      <c r="W32" s="702"/>
      <c r="X32" s="703"/>
    </row>
    <row r="33" spans="2:24" ht="16.5" thickBot="1" x14ac:dyDescent="0.3">
      <c r="B33" s="277">
        <f>'Flex Select Prime Pricer'!A33-0.001%</f>
        <v>0.10374000000000001</v>
      </c>
      <c r="C33" s="359">
        <f>'Flex Select Prime Pricer'!B33-2.125</f>
        <v>103.7265</v>
      </c>
      <c r="D33" s="359">
        <f>'Flex Select Prime Pricer'!C33-2.125</f>
        <v>103.6875</v>
      </c>
      <c r="E33" s="141"/>
      <c r="F33" s="731"/>
      <c r="G33" s="136" t="s">
        <v>20</v>
      </c>
      <c r="H33" s="290">
        <v>0.25</v>
      </c>
      <c r="I33" s="290">
        <v>0.25</v>
      </c>
      <c r="J33" s="290">
        <v>0.25</v>
      </c>
      <c r="K33" s="290">
        <v>0.25</v>
      </c>
      <c r="L33" s="290">
        <v>0</v>
      </c>
      <c r="M33" s="290">
        <v>0</v>
      </c>
      <c r="N33" s="290">
        <v>0</v>
      </c>
      <c r="O33" s="290">
        <v>-0.5</v>
      </c>
      <c r="P33" s="133"/>
      <c r="Q33" s="701" t="s">
        <v>82</v>
      </c>
      <c r="R33" s="702"/>
      <c r="S33" s="702"/>
      <c r="T33" s="702"/>
      <c r="U33" s="702"/>
      <c r="V33" s="702"/>
      <c r="W33" s="702"/>
      <c r="X33" s="703"/>
    </row>
    <row r="34" spans="2:24" ht="16.5" thickBot="1" x14ac:dyDescent="0.3">
      <c r="B34" s="277">
        <f>'Flex Select Prime Pricer'!A34-0.001%</f>
        <v>0.10499000000000001</v>
      </c>
      <c r="C34" s="359">
        <f>'Flex Select Prime Pricer'!B34-2.125</f>
        <v>103.88275</v>
      </c>
      <c r="D34" s="359">
        <f>'Flex Select Prime Pricer'!C34-2.125</f>
        <v>103.84375</v>
      </c>
      <c r="E34" s="133"/>
      <c r="F34" s="731"/>
      <c r="G34" s="99" t="s">
        <v>21</v>
      </c>
      <c r="H34" s="290">
        <v>0.25</v>
      </c>
      <c r="I34" s="290">
        <v>0.25</v>
      </c>
      <c r="J34" s="290">
        <v>0.25</v>
      </c>
      <c r="K34" s="290">
        <v>0.25</v>
      </c>
      <c r="L34" s="290">
        <v>0</v>
      </c>
      <c r="M34" s="290">
        <v>0</v>
      </c>
      <c r="N34" s="290">
        <v>0</v>
      </c>
      <c r="O34" s="290">
        <v>-1.25</v>
      </c>
      <c r="P34" s="133"/>
      <c r="Q34" s="681" t="s">
        <v>84</v>
      </c>
      <c r="R34" s="682"/>
      <c r="S34" s="682"/>
      <c r="T34" s="682"/>
      <c r="U34" s="682"/>
      <c r="V34" s="682"/>
      <c r="W34" s="682"/>
      <c r="X34" s="683"/>
    </row>
    <row r="35" spans="2:24" ht="15" customHeight="1" thickBot="1" x14ac:dyDescent="0.3">
      <c r="B35" s="277">
        <f>'Flex Select Prime Pricer'!A35-0.001%</f>
        <v>0.10624000000000001</v>
      </c>
      <c r="C35" s="359">
        <f>'Flex Select Prime Pricer'!B35-2.125</f>
        <v>104.039</v>
      </c>
      <c r="D35" s="359">
        <f>'Flex Select Prime Pricer'!C35-2.125</f>
        <v>104</v>
      </c>
      <c r="E35" s="133"/>
      <c r="F35" s="731"/>
      <c r="G35" s="136" t="s">
        <v>37</v>
      </c>
      <c r="H35" s="290">
        <v>0</v>
      </c>
      <c r="I35" s="290">
        <v>0</v>
      </c>
      <c r="J35" s="290">
        <v>0</v>
      </c>
      <c r="K35" s="290">
        <v>0</v>
      </c>
      <c r="L35" s="370">
        <v>-0.25</v>
      </c>
      <c r="M35" s="370">
        <v>-0.75</v>
      </c>
      <c r="N35" s="290">
        <v>-1</v>
      </c>
      <c r="O35" s="291" t="s">
        <v>12</v>
      </c>
      <c r="P35" s="133"/>
      <c r="Q35" s="701" t="s">
        <v>313</v>
      </c>
      <c r="R35" s="702"/>
      <c r="S35" s="702"/>
      <c r="T35" s="702"/>
      <c r="U35" s="702"/>
      <c r="V35" s="702"/>
      <c r="W35" s="702"/>
      <c r="X35" s="703"/>
    </row>
    <row r="36" spans="2:24" ht="16.149999999999999" customHeight="1" thickBot="1" x14ac:dyDescent="0.3">
      <c r="B36" s="277">
        <f>'Flex Select Prime Pricer'!A36-0.001%</f>
        <v>0.10749000000000002</v>
      </c>
      <c r="C36" s="359">
        <f>'Flex Select Prime Pricer'!B36-2.125</f>
        <v>104.19525</v>
      </c>
      <c r="D36" s="359">
        <f>'Flex Select Prime Pricer'!C36-2.125</f>
        <v>104.15625</v>
      </c>
      <c r="E36" s="133"/>
      <c r="F36" s="731"/>
      <c r="G36" s="99" t="s">
        <v>38</v>
      </c>
      <c r="H36" s="370">
        <v>-0.125</v>
      </c>
      <c r="I36" s="370">
        <v>-0.25</v>
      </c>
      <c r="J36" s="370">
        <v>-0.25</v>
      </c>
      <c r="K36" s="370">
        <v>-0.375</v>
      </c>
      <c r="L36" s="370">
        <v>-0.5</v>
      </c>
      <c r="M36" s="290">
        <v>-0.875</v>
      </c>
      <c r="N36" s="375" t="s">
        <v>12</v>
      </c>
      <c r="O36" s="291" t="s">
        <v>12</v>
      </c>
      <c r="P36" s="133"/>
      <c r="Q36" s="681" t="s">
        <v>86</v>
      </c>
      <c r="R36" s="682"/>
      <c r="S36" s="682"/>
      <c r="T36" s="682"/>
      <c r="U36" s="682"/>
      <c r="V36" s="682"/>
      <c r="W36" s="682"/>
      <c r="X36" s="683"/>
    </row>
    <row r="37" spans="2:24" ht="15" customHeight="1" thickBot="1" x14ac:dyDescent="0.3">
      <c r="B37" s="277">
        <f>'Flex Select Prime Pricer'!A37-0.001%</f>
        <v>0.10874000000000002</v>
      </c>
      <c r="C37" s="359">
        <f>'Flex Select Prime Pricer'!B37-2.125</f>
        <v>104.34950000000001</v>
      </c>
      <c r="D37" s="359">
        <f>'Flex Select Prime Pricer'!C37-2.125</f>
        <v>104.3125</v>
      </c>
      <c r="E37" s="133"/>
      <c r="F37" s="732"/>
      <c r="G37" s="136" t="s">
        <v>39</v>
      </c>
      <c r="H37" s="370">
        <v>-0.25</v>
      </c>
      <c r="I37" s="370">
        <v>-0.25</v>
      </c>
      <c r="J37" s="370">
        <v>-0.375</v>
      </c>
      <c r="K37" s="370">
        <v>-0.5</v>
      </c>
      <c r="L37" s="383">
        <v>-1</v>
      </c>
      <c r="M37" s="375" t="s">
        <v>12</v>
      </c>
      <c r="N37" s="375" t="s">
        <v>12</v>
      </c>
      <c r="O37" s="291" t="s">
        <v>12</v>
      </c>
      <c r="P37" s="133"/>
      <c r="Q37" s="684" t="s">
        <v>329</v>
      </c>
      <c r="R37" s="685"/>
      <c r="S37" s="685"/>
      <c r="T37" s="685"/>
      <c r="U37" s="685"/>
      <c r="V37" s="685"/>
      <c r="W37" s="685"/>
      <c r="X37" s="686"/>
    </row>
    <row r="38" spans="2:24" ht="15" customHeight="1" x14ac:dyDescent="0.25">
      <c r="B38" s="277">
        <f>'Flex Select Prime Pricer'!A38-0.001%</f>
        <v>0.10999000000000002</v>
      </c>
      <c r="C38" s="359">
        <f>'Flex Select Prime Pricer'!B38-2.125</f>
        <v>104.50575000000001</v>
      </c>
      <c r="D38" s="359">
        <f>'Flex Select Prime Pricer'!C38-2.125</f>
        <v>104.46875</v>
      </c>
      <c r="E38" s="133"/>
      <c r="F38" s="733" t="s">
        <v>307</v>
      </c>
      <c r="G38" s="136" t="s">
        <v>308</v>
      </c>
      <c r="H38" s="370">
        <v>-0.75</v>
      </c>
      <c r="I38" s="370">
        <v>-0.875</v>
      </c>
      <c r="J38" s="370">
        <v>-1</v>
      </c>
      <c r="K38" s="370">
        <v>-1.25</v>
      </c>
      <c r="L38" s="370" t="s">
        <v>12</v>
      </c>
      <c r="M38" s="370" t="s">
        <v>12</v>
      </c>
      <c r="N38" s="370" t="s">
        <v>12</v>
      </c>
      <c r="O38" s="370" t="s">
        <v>12</v>
      </c>
      <c r="P38" s="133"/>
      <c r="Q38" s="398"/>
      <c r="R38" s="399"/>
      <c r="S38" s="399"/>
      <c r="T38" s="399"/>
      <c r="U38" s="399"/>
      <c r="V38" s="399"/>
      <c r="W38" s="399"/>
      <c r="X38" s="400"/>
    </row>
    <row r="39" spans="2:24" ht="15" customHeight="1" x14ac:dyDescent="0.25">
      <c r="B39" s="277">
        <f>'Flex Select Prime Pricer'!A39-0.001%</f>
        <v>0.11124000000000001</v>
      </c>
      <c r="C39" s="359">
        <f>'Flex Select Prime Pricer'!B39-2.125</f>
        <v>104.66200000000001</v>
      </c>
      <c r="D39" s="359">
        <f>'Flex Select Prime Pricer'!C39-2.125</f>
        <v>104.625</v>
      </c>
      <c r="E39" s="133"/>
      <c r="F39" s="733"/>
      <c r="G39" s="136" t="s">
        <v>309</v>
      </c>
      <c r="H39" s="370">
        <v>-1.125</v>
      </c>
      <c r="I39" s="370">
        <v>-1.25</v>
      </c>
      <c r="J39" s="370">
        <v>-1.75</v>
      </c>
      <c r="K39" s="370" t="s">
        <v>12</v>
      </c>
      <c r="L39" s="370" t="s">
        <v>12</v>
      </c>
      <c r="M39" s="370" t="s">
        <v>12</v>
      </c>
      <c r="N39" s="370" t="s">
        <v>12</v>
      </c>
      <c r="O39" s="370" t="s">
        <v>12</v>
      </c>
      <c r="P39" s="133"/>
      <c r="Q39" s="398"/>
      <c r="R39" s="399"/>
      <c r="S39" s="399"/>
      <c r="T39" s="399"/>
      <c r="U39" s="399"/>
      <c r="V39" s="399"/>
      <c r="W39" s="399"/>
      <c r="X39" s="400"/>
    </row>
    <row r="40" spans="2:24" ht="15" customHeight="1" thickBot="1" x14ac:dyDescent="0.3">
      <c r="B40" s="277">
        <f>'Flex Select Prime Pricer'!A40-0.001%</f>
        <v>0.11249000000000001</v>
      </c>
      <c r="C40" s="359">
        <f>'Flex Select Prime Pricer'!B40-2.125</f>
        <v>104.81800000000001</v>
      </c>
      <c r="D40" s="359">
        <f>'Flex Select Prime Pricer'!C40-2.125</f>
        <v>104.78100000000001</v>
      </c>
      <c r="E40" s="133"/>
      <c r="F40" s="734"/>
      <c r="G40" s="136" t="s">
        <v>310</v>
      </c>
      <c r="H40" s="370">
        <v>-1.75</v>
      </c>
      <c r="I40" s="370">
        <v>-2.25</v>
      </c>
      <c r="J40" s="370">
        <v>-2.75</v>
      </c>
      <c r="K40" s="370" t="s">
        <v>12</v>
      </c>
      <c r="L40" s="370" t="s">
        <v>12</v>
      </c>
      <c r="M40" s="370" t="s">
        <v>12</v>
      </c>
      <c r="N40" s="370" t="s">
        <v>12</v>
      </c>
      <c r="O40" s="370" t="s">
        <v>12</v>
      </c>
      <c r="P40" s="133"/>
      <c r="Q40" s="398"/>
      <c r="R40" s="399"/>
      <c r="S40" s="399"/>
      <c r="T40" s="399"/>
      <c r="U40" s="399"/>
      <c r="V40" s="399"/>
      <c r="W40" s="399"/>
      <c r="X40" s="400"/>
    </row>
    <row r="41" spans="2:24" ht="16.5" thickBot="1" x14ac:dyDescent="0.3">
      <c r="B41" s="277">
        <f>'Flex Select Prime Pricer'!A41-0.001%</f>
        <v>0.11374000000000001</v>
      </c>
      <c r="C41" s="359">
        <f>'Flex Select Prime Pricer'!B41-2.125</f>
        <v>104.974</v>
      </c>
      <c r="D41" s="359">
        <f>'Flex Select Prime Pricer'!C41-2.125</f>
        <v>104.937</v>
      </c>
      <c r="E41" s="133"/>
      <c r="F41" s="730" t="s">
        <v>22</v>
      </c>
      <c r="G41" s="99" t="s">
        <v>46</v>
      </c>
      <c r="H41" s="292">
        <v>-0.625</v>
      </c>
      <c r="I41" s="292">
        <v>-0.625</v>
      </c>
      <c r="J41" s="292">
        <v>-0.625</v>
      </c>
      <c r="K41" s="292">
        <v>-0.625</v>
      </c>
      <c r="L41" s="292">
        <v>-0.625</v>
      </c>
      <c r="M41" s="292">
        <v>-0.625</v>
      </c>
      <c r="N41" s="291" t="s">
        <v>12</v>
      </c>
      <c r="O41" s="291" t="s">
        <v>12</v>
      </c>
      <c r="P41" s="133"/>
      <c r="Q41" s="684" t="s">
        <v>171</v>
      </c>
      <c r="R41" s="685"/>
      <c r="S41" s="685"/>
      <c r="T41" s="685"/>
      <c r="U41" s="685"/>
      <c r="V41" s="685"/>
      <c r="W41" s="685"/>
      <c r="X41" s="686"/>
    </row>
    <row r="42" spans="2:24" ht="16.5" thickBot="1" x14ac:dyDescent="0.3">
      <c r="B42" s="277">
        <f>'Flex Select Prime Pricer'!A42-0.001%</f>
        <v>0.11499000000000001</v>
      </c>
      <c r="C42" s="359">
        <f>'Flex Select Prime Pricer'!B42-2.125</f>
        <v>105.13000000000001</v>
      </c>
      <c r="D42" s="359">
        <f>'Flex Select Prime Pricer'!C42-2.125</f>
        <v>105.093</v>
      </c>
      <c r="E42" s="133"/>
      <c r="F42" s="731"/>
      <c r="G42" s="102" t="s">
        <v>278</v>
      </c>
      <c r="H42" s="290">
        <v>-0.25</v>
      </c>
      <c r="I42" s="290">
        <v>-0.25</v>
      </c>
      <c r="J42" s="290">
        <v>-0.25</v>
      </c>
      <c r="K42" s="290">
        <v>-0.25</v>
      </c>
      <c r="L42" s="290">
        <v>-0.25</v>
      </c>
      <c r="M42" s="290">
        <v>-0.5</v>
      </c>
      <c r="N42" s="289">
        <v>-0.625</v>
      </c>
      <c r="O42" s="290">
        <v>-1</v>
      </c>
      <c r="P42" s="133"/>
      <c r="Q42" s="684" t="s">
        <v>172</v>
      </c>
      <c r="R42" s="685"/>
      <c r="S42" s="685"/>
      <c r="T42" s="685"/>
      <c r="U42" s="685"/>
      <c r="V42" s="685"/>
      <c r="W42" s="685"/>
      <c r="X42" s="686"/>
    </row>
    <row r="43" spans="2:24" ht="16.5" thickBot="1" x14ac:dyDescent="0.3">
      <c r="B43" s="401">
        <f>'Flex Select Prime Pricer'!A43-0.001%</f>
        <v>0.11624000000000001</v>
      </c>
      <c r="C43" s="359">
        <f>'Flex Select Prime Pricer'!B43-2.125</f>
        <v>105.288</v>
      </c>
      <c r="D43" s="359">
        <f>'Flex Select Prime Pricer'!C43-2.125</f>
        <v>105.249</v>
      </c>
      <c r="E43" s="133"/>
      <c r="F43" s="731"/>
      <c r="G43" s="100" t="s">
        <v>23</v>
      </c>
      <c r="H43" s="292">
        <v>-0.25</v>
      </c>
      <c r="I43" s="290">
        <v>-0.375</v>
      </c>
      <c r="J43" s="290">
        <v>-0.5</v>
      </c>
      <c r="K43" s="290">
        <v>-0.5</v>
      </c>
      <c r="L43" s="290">
        <v>-0.75</v>
      </c>
      <c r="M43" s="290">
        <v>-1.125</v>
      </c>
      <c r="N43" s="291" t="s">
        <v>12</v>
      </c>
      <c r="O43" s="291" t="s">
        <v>12</v>
      </c>
      <c r="P43" s="133"/>
      <c r="Q43" s="678" t="s">
        <v>77</v>
      </c>
      <c r="R43" s="679"/>
      <c r="S43" s="679"/>
      <c r="T43" s="679"/>
      <c r="U43" s="679"/>
      <c r="V43" s="679"/>
      <c r="W43" s="679"/>
      <c r="X43" s="680"/>
    </row>
    <row r="44" spans="2:24" ht="16.5" thickBot="1" x14ac:dyDescent="0.3">
      <c r="B44" s="401">
        <f>'Flex Select Prime Pricer'!A44-0.001%</f>
        <v>0.11749</v>
      </c>
      <c r="C44" s="359">
        <f>'Flex Select Prime Pricer'!B44-2.125</f>
        <v>105.444</v>
      </c>
      <c r="D44" s="359">
        <f>'Flex Select Prime Pricer'!C44-2.125</f>
        <v>105.405</v>
      </c>
      <c r="E44" s="133"/>
      <c r="F44" s="731"/>
      <c r="G44" s="99" t="s">
        <v>178</v>
      </c>
      <c r="H44" s="292">
        <v>-0.125</v>
      </c>
      <c r="I44" s="292">
        <v>-0.125</v>
      </c>
      <c r="J44" s="292">
        <v>-0.125</v>
      </c>
      <c r="K44" s="290">
        <v>-0.25</v>
      </c>
      <c r="L44" s="290">
        <v>-0.25</v>
      </c>
      <c r="M44" s="290">
        <v>-0.5</v>
      </c>
      <c r="N44" s="289">
        <v>-0.625</v>
      </c>
      <c r="O44" s="291" t="s">
        <v>12</v>
      </c>
      <c r="P44" s="133"/>
      <c r="Q44" s="662" t="s">
        <v>83</v>
      </c>
      <c r="R44" s="663"/>
      <c r="S44" s="663"/>
      <c r="T44" s="663"/>
      <c r="U44" s="663"/>
      <c r="V44" s="663"/>
      <c r="W44" s="663"/>
      <c r="X44" s="664"/>
    </row>
    <row r="45" spans="2:24" ht="16.5" thickBot="1" x14ac:dyDescent="0.3">
      <c r="B45" s="401">
        <f>'Flex Select Prime Pricer'!A45-0.001%</f>
        <v>0.11874</v>
      </c>
      <c r="C45" s="359">
        <f>'Flex Select Prime Pricer'!B45-2.125</f>
        <v>105.60000000000001</v>
      </c>
      <c r="D45" s="359">
        <f>'Flex Select Prime Pricer'!C45-2.125</f>
        <v>105.56100000000001</v>
      </c>
      <c r="E45" s="133"/>
      <c r="F45" s="731"/>
      <c r="G45" s="99" t="s">
        <v>44</v>
      </c>
      <c r="H45" s="290">
        <v>-0.25</v>
      </c>
      <c r="I45" s="290">
        <v>-0.25</v>
      </c>
      <c r="J45" s="290">
        <v>-0.25</v>
      </c>
      <c r="K45" s="290">
        <v>-0.375</v>
      </c>
      <c r="L45" s="290">
        <v>-0.5</v>
      </c>
      <c r="M45" s="290">
        <v>-0.625</v>
      </c>
      <c r="N45" s="290">
        <v>-1</v>
      </c>
      <c r="O45" s="291" t="s">
        <v>12</v>
      </c>
      <c r="P45" s="133"/>
      <c r="Q45" s="365"/>
      <c r="R45" s="366"/>
      <c r="S45" s="366"/>
      <c r="T45" s="366"/>
      <c r="U45" s="366"/>
      <c r="V45" s="366"/>
      <c r="W45" s="366"/>
      <c r="X45" s="367"/>
    </row>
    <row r="46" spans="2:24" ht="18" customHeight="1" thickBot="1" x14ac:dyDescent="0.35">
      <c r="B46" s="675" t="s">
        <v>103</v>
      </c>
      <c r="C46" s="676"/>
      <c r="D46" s="167">
        <v>102</v>
      </c>
      <c r="E46" s="168">
        <v>98</v>
      </c>
      <c r="F46" s="731"/>
      <c r="G46" s="136" t="s">
        <v>24</v>
      </c>
      <c r="H46" s="290">
        <v>-0.5</v>
      </c>
      <c r="I46" s="290">
        <v>-0.5</v>
      </c>
      <c r="J46" s="290">
        <v>-0.5</v>
      </c>
      <c r="K46" s="290">
        <v>-0.5</v>
      </c>
      <c r="L46" s="290">
        <v>-0.5</v>
      </c>
      <c r="M46" s="290">
        <v>-0.375</v>
      </c>
      <c r="N46" s="290">
        <v>-0.375</v>
      </c>
      <c r="O46" s="291" t="s">
        <v>12</v>
      </c>
      <c r="P46" s="133"/>
      <c r="Q46" s="12"/>
      <c r="R46" s="97">
        <v>0.60000000000000009</v>
      </c>
      <c r="S46" s="96">
        <v>0.65000000000000013</v>
      </c>
      <c r="T46" s="109">
        <v>0.70000000000000018</v>
      </c>
      <c r="U46" s="97">
        <v>0.75000000000000022</v>
      </c>
      <c r="V46" s="97">
        <v>0.80000000000000027</v>
      </c>
      <c r="W46" s="96">
        <v>0.85</v>
      </c>
      <c r="X46" s="97">
        <v>0.9</v>
      </c>
    </row>
    <row r="47" spans="2:24" ht="18.600000000000001" customHeight="1" thickBot="1" x14ac:dyDescent="0.3">
      <c r="B47" s="147"/>
      <c r="C47" s="171" t="s">
        <v>32</v>
      </c>
      <c r="D47" s="172" t="s">
        <v>33</v>
      </c>
      <c r="E47" s="173" t="s">
        <v>34</v>
      </c>
      <c r="F47" s="731"/>
      <c r="G47" s="99" t="s">
        <v>25</v>
      </c>
      <c r="H47" s="290">
        <v>-0.125</v>
      </c>
      <c r="I47" s="290">
        <v>-0.625</v>
      </c>
      <c r="J47" s="290">
        <v>-0.75</v>
      </c>
      <c r="K47" s="290">
        <v>-0.75</v>
      </c>
      <c r="L47" s="290">
        <v>-1</v>
      </c>
      <c r="M47" s="290">
        <v>-1.125</v>
      </c>
      <c r="N47" s="290">
        <v>-2.25</v>
      </c>
      <c r="O47" s="291" t="s">
        <v>12</v>
      </c>
      <c r="P47" s="133"/>
      <c r="Q47" s="105" t="s">
        <v>49</v>
      </c>
      <c r="R47" s="118">
        <v>-0.625</v>
      </c>
      <c r="S47" s="118">
        <v>-0.625</v>
      </c>
      <c r="T47" s="118">
        <v>-0.625</v>
      </c>
      <c r="U47" s="118">
        <v>-0.625</v>
      </c>
      <c r="V47" s="118">
        <v>-0.625</v>
      </c>
      <c r="W47" s="118">
        <v>-0.625</v>
      </c>
      <c r="X47" s="137">
        <v>-0.625</v>
      </c>
    </row>
    <row r="48" spans="2:24" ht="19.149999999999999" customHeight="1" thickBot="1" x14ac:dyDescent="0.3">
      <c r="B48" s="716" t="s">
        <v>170</v>
      </c>
      <c r="C48" s="169" t="s">
        <v>277</v>
      </c>
      <c r="D48" s="170">
        <v>-1.25</v>
      </c>
      <c r="E48" s="266">
        <v>100</v>
      </c>
      <c r="F48" s="731"/>
      <c r="G48" s="136" t="s">
        <v>26</v>
      </c>
      <c r="H48" s="290">
        <v>-0.125</v>
      </c>
      <c r="I48" s="290">
        <v>-0.125</v>
      </c>
      <c r="J48" s="290">
        <v>-0.125</v>
      </c>
      <c r="K48" s="290">
        <v>-0.125</v>
      </c>
      <c r="L48" s="290">
        <v>-0.125</v>
      </c>
      <c r="M48" s="290">
        <v>-0.125</v>
      </c>
      <c r="N48" s="290">
        <v>-0.125</v>
      </c>
      <c r="O48" s="291" t="s">
        <v>12</v>
      </c>
      <c r="P48" s="133"/>
      <c r="Q48" s="105" t="s">
        <v>50</v>
      </c>
      <c r="R48" s="118">
        <v>-0.375</v>
      </c>
      <c r="S48" s="118">
        <v>-0.375</v>
      </c>
      <c r="T48" s="118">
        <v>-0.375</v>
      </c>
      <c r="U48" s="118">
        <v>-0.375</v>
      </c>
      <c r="V48" s="118">
        <v>-0.375</v>
      </c>
      <c r="W48" s="118">
        <v>-0.375</v>
      </c>
      <c r="X48" s="137">
        <v>-0.375</v>
      </c>
    </row>
    <row r="49" spans="2:31" ht="18.600000000000001" customHeight="1" thickBot="1" x14ac:dyDescent="0.3">
      <c r="B49" s="716"/>
      <c r="C49" s="104">
        <v>12</v>
      </c>
      <c r="D49" s="115">
        <v>-0.75</v>
      </c>
      <c r="E49" s="145">
        <v>101</v>
      </c>
      <c r="F49" s="731"/>
      <c r="G49" s="99" t="s">
        <v>27</v>
      </c>
      <c r="H49" s="290">
        <v>-0.375</v>
      </c>
      <c r="I49" s="290">
        <v>-0.375</v>
      </c>
      <c r="J49" s="290">
        <v>-0.375</v>
      </c>
      <c r="K49" s="290">
        <v>-0.375</v>
      </c>
      <c r="L49" s="290">
        <v>-0.375</v>
      </c>
      <c r="M49" s="290">
        <v>-0.5</v>
      </c>
      <c r="N49" s="290">
        <v>-0.5</v>
      </c>
      <c r="O49" s="291" t="s">
        <v>12</v>
      </c>
      <c r="P49" s="133"/>
      <c r="Q49" s="105" t="s">
        <v>51</v>
      </c>
      <c r="R49" s="118">
        <v>-0.375</v>
      </c>
      <c r="S49" s="118">
        <v>-0.375</v>
      </c>
      <c r="T49" s="118">
        <v>-0.375</v>
      </c>
      <c r="U49" s="118">
        <v>-0.375</v>
      </c>
      <c r="V49" s="118">
        <v>-0.375</v>
      </c>
      <c r="W49" s="118">
        <v>-0.375</v>
      </c>
      <c r="X49" s="137">
        <v>-0.375</v>
      </c>
    </row>
    <row r="50" spans="2:31" ht="16.899999999999999" customHeight="1" thickBot="1" x14ac:dyDescent="0.3">
      <c r="B50" s="716"/>
      <c r="C50" s="104">
        <v>24</v>
      </c>
      <c r="D50" s="115">
        <v>-0.5</v>
      </c>
      <c r="E50" s="145">
        <v>101.5</v>
      </c>
      <c r="F50" s="731"/>
      <c r="G50" s="101" t="s">
        <v>45</v>
      </c>
      <c r="H50" s="290">
        <v>-2.625</v>
      </c>
      <c r="I50" s="290">
        <v>-2.625</v>
      </c>
      <c r="J50" s="290">
        <v>-2.625</v>
      </c>
      <c r="K50" s="290">
        <v>-2.625</v>
      </c>
      <c r="L50" s="290">
        <v>-2.875</v>
      </c>
      <c r="M50" s="291" t="s">
        <v>12</v>
      </c>
      <c r="N50" s="291" t="s">
        <v>12</v>
      </c>
      <c r="O50" s="291" t="s">
        <v>12</v>
      </c>
      <c r="P50" s="133"/>
      <c r="Q50" s="105" t="s">
        <v>52</v>
      </c>
      <c r="R50" s="118">
        <v>-0.625</v>
      </c>
      <c r="S50" s="118">
        <v>-0.625</v>
      </c>
      <c r="T50" s="118">
        <v>-0.625</v>
      </c>
      <c r="U50" s="118">
        <v>-0.625</v>
      </c>
      <c r="V50" s="118">
        <v>-0.625</v>
      </c>
      <c r="W50" s="118">
        <v>-0.625</v>
      </c>
      <c r="X50" s="137">
        <v>-0.625</v>
      </c>
      <c r="Y50" s="14"/>
      <c r="Z50" s="674"/>
      <c r="AA50" s="674"/>
      <c r="AB50" s="674"/>
      <c r="AC50" s="674"/>
    </row>
    <row r="51" spans="2:31" ht="16.5" thickBot="1" x14ac:dyDescent="0.3">
      <c r="B51" s="716"/>
      <c r="C51" s="104">
        <v>36</v>
      </c>
      <c r="D51" s="115">
        <v>0</v>
      </c>
      <c r="E51" s="145">
        <v>102.5</v>
      </c>
      <c r="F51" s="731"/>
      <c r="G51" s="101" t="s">
        <v>177</v>
      </c>
      <c r="H51" s="290">
        <v>-1.25</v>
      </c>
      <c r="I51" s="290">
        <v>-1.25</v>
      </c>
      <c r="J51" s="290">
        <v>-1.5</v>
      </c>
      <c r="K51" s="290">
        <v>-1.75</v>
      </c>
      <c r="L51" s="290">
        <v>-2</v>
      </c>
      <c r="M51" s="291" t="s">
        <v>12</v>
      </c>
      <c r="N51" s="291" t="s">
        <v>12</v>
      </c>
      <c r="O51" s="291" t="s">
        <v>12</v>
      </c>
      <c r="P51" s="133"/>
      <c r="Q51" s="106" t="s">
        <v>53</v>
      </c>
      <c r="R51" s="118">
        <v>-0.25</v>
      </c>
      <c r="S51" s="118">
        <v>-0.25</v>
      </c>
      <c r="T51" s="118">
        <v>-0.375</v>
      </c>
      <c r="U51" s="118">
        <v>-0.625</v>
      </c>
      <c r="V51" s="118">
        <v>-0.625</v>
      </c>
      <c r="W51" s="118">
        <v>-0.625</v>
      </c>
      <c r="X51" s="118">
        <v>-0.625</v>
      </c>
      <c r="Y51" s="14"/>
      <c r="Z51" s="674"/>
      <c r="AA51" s="674"/>
      <c r="AB51" s="674"/>
      <c r="AC51" s="674"/>
      <c r="AD51" s="14"/>
      <c r="AE51" s="14"/>
    </row>
    <row r="52" spans="2:31" ht="16.5" thickBot="1" x14ac:dyDescent="0.3">
      <c r="B52" s="716"/>
      <c r="C52" s="104">
        <v>48</v>
      </c>
      <c r="D52" s="115">
        <v>0.25</v>
      </c>
      <c r="E52" s="145">
        <v>102.5</v>
      </c>
      <c r="F52" s="731"/>
      <c r="G52" s="101" t="s">
        <v>47</v>
      </c>
      <c r="H52" s="290">
        <v>-1.5</v>
      </c>
      <c r="I52" s="290">
        <v>-1.5</v>
      </c>
      <c r="J52" s="290">
        <v>-1.75</v>
      </c>
      <c r="K52" s="290">
        <v>-2</v>
      </c>
      <c r="L52" s="291" t="s">
        <v>12</v>
      </c>
      <c r="M52" s="291" t="s">
        <v>12</v>
      </c>
      <c r="N52" s="291" t="s">
        <v>12</v>
      </c>
      <c r="O52" s="291" t="s">
        <v>12</v>
      </c>
      <c r="P52" s="133"/>
      <c r="Q52" s="106" t="s">
        <v>54</v>
      </c>
      <c r="R52" s="118">
        <v>-0.625</v>
      </c>
      <c r="S52" s="118">
        <v>-0.625</v>
      </c>
      <c r="T52" s="118">
        <v>-0.625</v>
      </c>
      <c r="U52" s="118">
        <v>-0.625</v>
      </c>
      <c r="V52" s="118">
        <v>-0.625</v>
      </c>
      <c r="W52" s="377" t="s">
        <v>12</v>
      </c>
      <c r="X52" s="138" t="s">
        <v>12</v>
      </c>
      <c r="Y52" s="14"/>
      <c r="Z52" s="674"/>
      <c r="AA52" s="674"/>
      <c r="AB52" s="677"/>
      <c r="AC52" s="677"/>
      <c r="AD52" s="677"/>
      <c r="AE52" s="677"/>
    </row>
    <row r="53" spans="2:31" ht="16.5" thickBot="1" x14ac:dyDescent="0.3">
      <c r="B53" s="716"/>
      <c r="C53" s="104">
        <v>60</v>
      </c>
      <c r="D53" s="115">
        <v>0.5</v>
      </c>
      <c r="E53" s="145">
        <v>102.5</v>
      </c>
      <c r="F53" s="731"/>
      <c r="G53" s="101" t="s">
        <v>298</v>
      </c>
      <c r="H53" s="290">
        <v>-1.875</v>
      </c>
      <c r="I53" s="290">
        <v>-1.875</v>
      </c>
      <c r="J53" s="290">
        <v>-1.875</v>
      </c>
      <c r="K53" s="290">
        <v>-2</v>
      </c>
      <c r="L53" s="290">
        <v>-2.25</v>
      </c>
      <c r="M53" s="290">
        <v>-2.5</v>
      </c>
      <c r="N53" s="291" t="s">
        <v>12</v>
      </c>
      <c r="O53" s="291" t="s">
        <v>12</v>
      </c>
      <c r="P53" s="133"/>
      <c r="Q53" s="106" t="s">
        <v>55</v>
      </c>
      <c r="R53" s="118">
        <v>-0.875</v>
      </c>
      <c r="S53" s="118">
        <v>-0.875</v>
      </c>
      <c r="T53" s="118">
        <v>-0.875</v>
      </c>
      <c r="U53" s="377" t="s">
        <v>12</v>
      </c>
      <c r="V53" s="119" t="s">
        <v>12</v>
      </c>
      <c r="W53" s="119" t="s">
        <v>12</v>
      </c>
      <c r="X53" s="138" t="s">
        <v>12</v>
      </c>
      <c r="Y53" s="14"/>
      <c r="Z53" s="674"/>
      <c r="AA53" s="674"/>
      <c r="AB53" s="674"/>
      <c r="AC53" s="674"/>
      <c r="AD53" s="674"/>
      <c r="AE53" s="674"/>
    </row>
    <row r="54" spans="2:31" ht="16.5" thickBot="1" x14ac:dyDescent="0.3">
      <c r="B54" s="717"/>
      <c r="C54" s="103" t="s">
        <v>104</v>
      </c>
      <c r="D54" s="116">
        <v>-0.25</v>
      </c>
      <c r="E54" s="117">
        <v>102.5</v>
      </c>
      <c r="F54" s="731"/>
      <c r="G54" s="101" t="s">
        <v>57</v>
      </c>
      <c r="H54" s="290">
        <v>-0.25</v>
      </c>
      <c r="I54" s="290">
        <v>-0.25</v>
      </c>
      <c r="J54" s="290">
        <v>-0.25</v>
      </c>
      <c r="K54" s="290">
        <v>-0.25</v>
      </c>
      <c r="L54" s="290">
        <v>-0.25</v>
      </c>
      <c r="M54" s="290">
        <v>-0.25</v>
      </c>
      <c r="N54" s="291" t="s">
        <v>12</v>
      </c>
      <c r="O54" s="291" t="s">
        <v>12</v>
      </c>
      <c r="P54" s="133"/>
      <c r="Q54" s="107" t="s">
        <v>56</v>
      </c>
      <c r="R54" s="118">
        <v>-1.125</v>
      </c>
      <c r="S54" s="377" t="s">
        <v>12</v>
      </c>
      <c r="T54" s="119" t="s">
        <v>12</v>
      </c>
      <c r="U54" s="119" t="s">
        <v>12</v>
      </c>
      <c r="V54" s="119" t="s">
        <v>12</v>
      </c>
      <c r="W54" s="119" t="s">
        <v>12</v>
      </c>
      <c r="X54" s="138" t="s">
        <v>12</v>
      </c>
    </row>
    <row r="55" spans="2:31" ht="16.5" thickBot="1" x14ac:dyDescent="0.3">
      <c r="B55" s="668" t="s">
        <v>14</v>
      </c>
      <c r="C55" s="669"/>
      <c r="D55" s="670"/>
      <c r="E55" s="7" t="s">
        <v>63</v>
      </c>
      <c r="F55" s="731"/>
      <c r="G55" s="101" t="s">
        <v>28</v>
      </c>
      <c r="H55" s="290">
        <v>-0.25</v>
      </c>
      <c r="I55" s="290">
        <v>-0.25</v>
      </c>
      <c r="J55" s="290">
        <v>-0.25</v>
      </c>
      <c r="K55" s="290">
        <v>-0.25</v>
      </c>
      <c r="L55" s="290">
        <v>-0.375</v>
      </c>
      <c r="M55" s="290">
        <v>-0.5</v>
      </c>
      <c r="N55" s="290">
        <v>-0.5</v>
      </c>
      <c r="O55" s="291" t="s">
        <v>12</v>
      </c>
      <c r="P55" s="133"/>
      <c r="Q55" s="108" t="s">
        <v>58</v>
      </c>
      <c r="R55" s="118">
        <v>-0.25</v>
      </c>
      <c r="S55" s="118">
        <v>-0.25</v>
      </c>
      <c r="T55" s="118">
        <v>-0.25</v>
      </c>
      <c r="U55" s="118">
        <v>-0.25</v>
      </c>
      <c r="V55" s="118">
        <v>-0.5</v>
      </c>
      <c r="W55" s="118">
        <v>-0.5</v>
      </c>
      <c r="X55" s="137">
        <v>-0.5</v>
      </c>
    </row>
    <row r="56" spans="2:31" ht="15" customHeight="1" thickBot="1" x14ac:dyDescent="0.3">
      <c r="B56" s="361" t="s">
        <v>287</v>
      </c>
      <c r="C56" s="372" t="s">
        <v>295</v>
      </c>
      <c r="D56" s="373" t="s">
        <v>296</v>
      </c>
      <c r="E56" s="146">
        <f>'Flex Select Prime Pricer'!H4</f>
        <v>5.3310000000000004</v>
      </c>
      <c r="F56" s="732"/>
      <c r="G56" s="294" t="s">
        <v>29</v>
      </c>
      <c r="H56" s="290">
        <v>0</v>
      </c>
      <c r="I56" s="290">
        <v>0</v>
      </c>
      <c r="J56" s="290">
        <v>0</v>
      </c>
      <c r="K56" s="290">
        <v>0</v>
      </c>
      <c r="L56" s="290">
        <v>0</v>
      </c>
      <c r="M56" s="290">
        <v>0</v>
      </c>
      <c r="N56" s="290">
        <v>-0.25</v>
      </c>
      <c r="O56" s="290">
        <v>-0.25</v>
      </c>
      <c r="P56" s="133"/>
      <c r="Q56" s="16" t="s">
        <v>59</v>
      </c>
      <c r="R56" s="118">
        <v>-0.625</v>
      </c>
      <c r="S56" s="118">
        <v>-0.625</v>
      </c>
      <c r="T56" s="118">
        <v>-0.625</v>
      </c>
      <c r="U56" s="118">
        <v>-0.625</v>
      </c>
      <c r="V56" s="118">
        <v>-0.625</v>
      </c>
      <c r="W56" s="118">
        <v>-0.625</v>
      </c>
      <c r="X56" s="377" t="s">
        <v>12</v>
      </c>
    </row>
    <row r="57" spans="2:31" ht="16.5" thickBot="1" x14ac:dyDescent="0.3">
      <c r="B57" s="659" t="s">
        <v>17</v>
      </c>
      <c r="C57" s="660"/>
      <c r="D57" s="660"/>
      <c r="E57" s="661"/>
      <c r="F57" s="269" t="s">
        <v>30</v>
      </c>
      <c r="G57" s="293" t="s">
        <v>274</v>
      </c>
      <c r="H57" s="290">
        <v>-0.5</v>
      </c>
      <c r="I57" s="290">
        <v>-0.5</v>
      </c>
      <c r="J57" s="290">
        <v>-0.5</v>
      </c>
      <c r="K57" s="290">
        <v>-0.5</v>
      </c>
      <c r="L57" s="290">
        <v>-0.5</v>
      </c>
      <c r="M57" s="290">
        <v>-0.5</v>
      </c>
      <c r="N57" s="291" t="s">
        <v>12</v>
      </c>
      <c r="O57" s="291" t="s">
        <v>12</v>
      </c>
      <c r="P57" s="134"/>
      <c r="Q57" s="469" t="s">
        <v>338</v>
      </c>
      <c r="R57" s="388">
        <v>-0.375</v>
      </c>
      <c r="S57" s="388">
        <v>-0.375</v>
      </c>
      <c r="T57" s="388">
        <v>-0.375</v>
      </c>
      <c r="U57" s="388">
        <v>-0.375</v>
      </c>
      <c r="V57" s="388">
        <v>-0.375</v>
      </c>
      <c r="W57" s="388">
        <v>-0.375</v>
      </c>
      <c r="X57" s="384" t="s">
        <v>12</v>
      </c>
    </row>
    <row r="58" spans="2:31" ht="16.5" thickBot="1" x14ac:dyDescent="0.3">
      <c r="B58" s="206"/>
      <c r="C58" s="206"/>
      <c r="D58" s="206"/>
      <c r="E58" s="206"/>
      <c r="F58" s="387" t="s">
        <v>301</v>
      </c>
      <c r="G58" s="102" t="s">
        <v>302</v>
      </c>
      <c r="H58" s="290">
        <v>-0.25</v>
      </c>
      <c r="I58" s="290">
        <v>-0.25</v>
      </c>
      <c r="J58" s="290">
        <v>-0.25</v>
      </c>
      <c r="K58" s="290">
        <v>-0.25</v>
      </c>
      <c r="L58" s="290">
        <v>-0.25</v>
      </c>
      <c r="M58" s="290">
        <v>-0.25</v>
      </c>
      <c r="N58" s="290">
        <v>-0.25</v>
      </c>
      <c r="O58" s="290">
        <v>-0.25</v>
      </c>
      <c r="P58" s="133"/>
      <c r="Q58" s="16"/>
      <c r="R58" s="385"/>
      <c r="S58" s="385"/>
      <c r="T58" s="385"/>
      <c r="U58" s="385"/>
      <c r="V58" s="385"/>
      <c r="W58" s="385"/>
      <c r="X58" s="386"/>
    </row>
    <row r="59" spans="2:31" x14ac:dyDescent="0.25">
      <c r="F59" s="715" t="s">
        <v>299</v>
      </c>
      <c r="G59" s="715"/>
      <c r="H59" s="206"/>
      <c r="I59" s="694" t="s">
        <v>291</v>
      </c>
      <c r="J59" s="694"/>
      <c r="K59" s="694"/>
      <c r="L59" s="694"/>
      <c r="M59" s="694"/>
      <c r="N59" s="4" t="s">
        <v>279</v>
      </c>
      <c r="O59" s="15"/>
    </row>
    <row r="61" spans="2:31" x14ac:dyDescent="0.25">
      <c r="G61" s="4"/>
      <c r="H61" s="4"/>
      <c r="I61" s="4"/>
      <c r="J61" s="4"/>
    </row>
  </sheetData>
  <mergeCells count="73"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</mergeCells>
  <conditionalFormatting sqref="C6">
    <cfRule type="cellIs" dxfId="64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H4" sqref="H4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613" t="s">
        <v>40</v>
      </c>
      <c r="B1" s="613"/>
      <c r="C1" s="613"/>
      <c r="D1" s="613"/>
      <c r="E1" s="613"/>
      <c r="F1" s="613"/>
      <c r="G1" s="613"/>
      <c r="H1" s="613"/>
      <c r="I1" s="613"/>
    </row>
    <row r="2" spans="1:9" ht="15" customHeight="1" thickBot="1" x14ac:dyDescent="0.3">
      <c r="A2" s="650"/>
      <c r="B2" s="650"/>
      <c r="C2" s="650"/>
      <c r="D2" s="650"/>
      <c r="E2" s="650"/>
      <c r="F2" s="650"/>
      <c r="G2" s="650"/>
      <c r="H2" s="650"/>
      <c r="I2" s="650"/>
    </row>
    <row r="3" spans="1:9" ht="15" customHeight="1" x14ac:dyDescent="0.25">
      <c r="G3" t="s">
        <v>60</v>
      </c>
      <c r="H3" s="6">
        <v>45260</v>
      </c>
    </row>
    <row r="4" spans="1:9" x14ac:dyDescent="0.25">
      <c r="G4" t="s">
        <v>63</v>
      </c>
      <c r="H4">
        <v>5.3310000000000004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7" t="s">
        <v>273</v>
      </c>
    </row>
    <row r="7" spans="1:9" ht="15.75" x14ac:dyDescent="0.25">
      <c r="A7" s="276">
        <v>7.1250000000000008E-2</v>
      </c>
      <c r="B7" s="278">
        <f>C7+0.135</f>
        <v>100.13500000000001</v>
      </c>
      <c r="C7" s="278">
        <v>100</v>
      </c>
      <c r="D7" s="268">
        <f t="shared" ref="D7:D42" si="0">C7-B7</f>
        <v>-0.13500000000000512</v>
      </c>
    </row>
    <row r="8" spans="1:9" ht="15.75" x14ac:dyDescent="0.25">
      <c r="A8" s="276">
        <v>7.2500000000000009E-2</v>
      </c>
      <c r="B8" s="278">
        <f t="shared" ref="B8:B16" si="1">C8+0.135</f>
        <v>100.51</v>
      </c>
      <c r="C8" s="278">
        <v>100.375</v>
      </c>
      <c r="D8" s="268">
        <f t="shared" si="0"/>
        <v>-0.13500000000000512</v>
      </c>
    </row>
    <row r="9" spans="1:9" ht="15.75" x14ac:dyDescent="0.25">
      <c r="A9" s="276">
        <v>7.375000000000001E-2</v>
      </c>
      <c r="B9" s="278">
        <f t="shared" si="1"/>
        <v>100.82250000000001</v>
      </c>
      <c r="C9" s="278">
        <v>100.6875</v>
      </c>
      <c r="D9" s="268">
        <f t="shared" si="0"/>
        <v>-0.13500000000000512</v>
      </c>
    </row>
    <row r="10" spans="1:9" ht="15.75" x14ac:dyDescent="0.25">
      <c r="A10" s="276">
        <v>7.5000000000000011E-2</v>
      </c>
      <c r="B10" s="278">
        <f t="shared" si="1"/>
        <v>101.13500000000001</v>
      </c>
      <c r="C10" s="278">
        <v>101</v>
      </c>
      <c r="D10" s="268">
        <f t="shared" si="0"/>
        <v>-0.13500000000000512</v>
      </c>
    </row>
    <row r="11" spans="1:9" ht="15.75" x14ac:dyDescent="0.25">
      <c r="A11" s="276">
        <v>7.6250000000000012E-2</v>
      </c>
      <c r="B11" s="278">
        <f t="shared" si="1"/>
        <v>101.38500000000001</v>
      </c>
      <c r="C11" s="278">
        <v>101.25</v>
      </c>
      <c r="D11" s="268">
        <f t="shared" si="0"/>
        <v>-0.13500000000000512</v>
      </c>
    </row>
    <row r="12" spans="1:9" ht="15.75" x14ac:dyDescent="0.25">
      <c r="A12" s="276">
        <v>7.7499999999999999E-2</v>
      </c>
      <c r="B12" s="278">
        <f t="shared" si="1"/>
        <v>101.63500000000001</v>
      </c>
      <c r="C12" s="278">
        <v>101.5</v>
      </c>
      <c r="D12" s="268">
        <f t="shared" si="0"/>
        <v>-0.13500000000000512</v>
      </c>
    </row>
    <row r="13" spans="1:9" ht="15.75" x14ac:dyDescent="0.25">
      <c r="A13" s="276">
        <v>7.8750000000000001E-2</v>
      </c>
      <c r="B13" s="278">
        <f t="shared" si="1"/>
        <v>101.88500000000001</v>
      </c>
      <c r="C13" s="278">
        <v>101.75</v>
      </c>
      <c r="D13" s="268">
        <f t="shared" si="0"/>
        <v>-0.13500000000000512</v>
      </c>
    </row>
    <row r="14" spans="1:9" ht="15.75" x14ac:dyDescent="0.25">
      <c r="A14" s="276">
        <v>0.08</v>
      </c>
      <c r="B14" s="278">
        <f t="shared" si="1"/>
        <v>102.13500000000001</v>
      </c>
      <c r="C14" s="357">
        <v>102</v>
      </c>
      <c r="D14" s="268">
        <f t="shared" si="0"/>
        <v>-0.13500000000000512</v>
      </c>
    </row>
    <row r="15" spans="1:9" ht="15.75" x14ac:dyDescent="0.25">
      <c r="A15" s="276">
        <v>8.1250000000000003E-2</v>
      </c>
      <c r="B15" s="278">
        <f t="shared" si="1"/>
        <v>102.38500000000001</v>
      </c>
      <c r="C15" s="278">
        <v>102.25</v>
      </c>
      <c r="D15" s="268">
        <f t="shared" si="0"/>
        <v>-0.13500000000000512</v>
      </c>
    </row>
    <row r="16" spans="1:9" ht="15.75" x14ac:dyDescent="0.25">
      <c r="A16" s="276">
        <v>8.2500000000000004E-2</v>
      </c>
      <c r="B16" s="278">
        <f t="shared" si="1"/>
        <v>102.63500000000001</v>
      </c>
      <c r="C16" s="278">
        <v>102.5</v>
      </c>
      <c r="D16" s="268">
        <f t="shared" si="0"/>
        <v>-0.13500000000000512</v>
      </c>
    </row>
    <row r="17" spans="1:4" ht="15.75" x14ac:dyDescent="0.25">
      <c r="A17" s="276">
        <v>8.3750000000000005E-2</v>
      </c>
      <c r="B17" s="278">
        <f>C17+0.069</f>
        <v>102.819</v>
      </c>
      <c r="C17" s="278">
        <v>102.75</v>
      </c>
      <c r="D17" s="268">
        <f t="shared" si="0"/>
        <v>-6.9000000000002615E-2</v>
      </c>
    </row>
    <row r="18" spans="1:4" ht="15.75" x14ac:dyDescent="0.25">
      <c r="A18" s="276">
        <v>8.5000000000000006E-2</v>
      </c>
      <c r="B18" s="278">
        <f>C18+0.039</f>
        <v>103.039</v>
      </c>
      <c r="C18" s="357">
        <v>103</v>
      </c>
      <c r="D18" s="268">
        <f t="shared" si="0"/>
        <v>-3.9000000000001478E-2</v>
      </c>
    </row>
    <row r="19" spans="1:4" ht="15.75" x14ac:dyDescent="0.25">
      <c r="A19" s="276">
        <v>8.6250000000000007E-2</v>
      </c>
      <c r="B19" s="278">
        <f t="shared" ref="B19:B36" si="2">C19+0.039</f>
        <v>103.289</v>
      </c>
      <c r="C19" s="278">
        <v>103.25</v>
      </c>
      <c r="D19" s="268">
        <f t="shared" si="0"/>
        <v>-3.9000000000001478E-2</v>
      </c>
    </row>
    <row r="20" spans="1:4" ht="15.75" x14ac:dyDescent="0.25">
      <c r="A20" s="276">
        <v>8.7500000000000008E-2</v>
      </c>
      <c r="B20" s="278">
        <f t="shared" si="2"/>
        <v>103.539</v>
      </c>
      <c r="C20" s="278">
        <v>103.5</v>
      </c>
      <c r="D20" s="268">
        <f t="shared" si="0"/>
        <v>-3.9000000000001478E-2</v>
      </c>
    </row>
    <row r="21" spans="1:4" ht="15.75" x14ac:dyDescent="0.25">
      <c r="A21" s="276">
        <v>8.8750000000000009E-2</v>
      </c>
      <c r="B21" s="278">
        <f t="shared" si="2"/>
        <v>103.789</v>
      </c>
      <c r="C21" s="278">
        <v>103.75</v>
      </c>
      <c r="D21" s="268">
        <f t="shared" si="0"/>
        <v>-3.9000000000001478E-2</v>
      </c>
    </row>
    <row r="22" spans="1:4" ht="15.75" x14ac:dyDescent="0.25">
      <c r="A22" s="276">
        <v>0.09</v>
      </c>
      <c r="B22" s="278">
        <f t="shared" si="2"/>
        <v>104.039</v>
      </c>
      <c r="C22" s="278">
        <v>104</v>
      </c>
      <c r="D22" s="268">
        <f t="shared" si="0"/>
        <v>-3.9000000000001478E-2</v>
      </c>
    </row>
    <row r="23" spans="1:4" ht="15.75" x14ac:dyDescent="0.25">
      <c r="A23" s="276">
        <v>9.1249999999999998E-2</v>
      </c>
      <c r="B23" s="278">
        <f t="shared" si="2"/>
        <v>104.2265</v>
      </c>
      <c r="C23" s="357">
        <v>104.1875</v>
      </c>
      <c r="D23" s="268">
        <f t="shared" si="0"/>
        <v>-3.9000000000001478E-2</v>
      </c>
    </row>
    <row r="24" spans="1:4" ht="15.75" x14ac:dyDescent="0.25">
      <c r="A24" s="276">
        <v>9.2499999999999999E-2</v>
      </c>
      <c r="B24" s="278">
        <f t="shared" si="2"/>
        <v>104.414</v>
      </c>
      <c r="C24" s="278">
        <v>104.375</v>
      </c>
      <c r="D24" s="268">
        <f t="shared" si="0"/>
        <v>-3.9000000000001478E-2</v>
      </c>
    </row>
    <row r="25" spans="1:4" ht="15.75" x14ac:dyDescent="0.25">
      <c r="A25" s="276">
        <v>9.375E-2</v>
      </c>
      <c r="B25" s="278">
        <f t="shared" si="2"/>
        <v>104.6015</v>
      </c>
      <c r="C25" s="278">
        <v>104.5625</v>
      </c>
      <c r="D25" s="268">
        <f t="shared" si="0"/>
        <v>-3.9000000000001478E-2</v>
      </c>
    </row>
    <row r="26" spans="1:4" ht="15.75" x14ac:dyDescent="0.25">
      <c r="A26" s="276">
        <v>9.5000000000000001E-2</v>
      </c>
      <c r="B26" s="278">
        <f t="shared" si="2"/>
        <v>104.75775</v>
      </c>
      <c r="C26" s="278">
        <v>104.71875</v>
      </c>
      <c r="D26" s="268">
        <f t="shared" si="0"/>
        <v>-3.9000000000001478E-2</v>
      </c>
    </row>
    <row r="27" spans="1:4" ht="15.75" x14ac:dyDescent="0.25">
      <c r="A27" s="276">
        <v>9.6250000000000002E-2</v>
      </c>
      <c r="B27" s="278">
        <f t="shared" si="2"/>
        <v>104.914</v>
      </c>
      <c r="C27" s="278">
        <v>104.875</v>
      </c>
      <c r="D27" s="268">
        <f t="shared" si="0"/>
        <v>-3.9000000000001478E-2</v>
      </c>
    </row>
    <row r="28" spans="1:4" ht="15.75" x14ac:dyDescent="0.25">
      <c r="A28" s="276">
        <v>9.7500000000000003E-2</v>
      </c>
      <c r="B28" s="278">
        <f t="shared" si="2"/>
        <v>105.07025</v>
      </c>
      <c r="C28" s="278">
        <v>105.03125</v>
      </c>
      <c r="D28" s="268">
        <f t="shared" si="0"/>
        <v>-3.9000000000001478E-2</v>
      </c>
    </row>
    <row r="29" spans="1:4" ht="15.75" x14ac:dyDescent="0.25">
      <c r="A29" s="276">
        <v>9.8750000000000004E-2</v>
      </c>
      <c r="B29" s="278">
        <f t="shared" si="2"/>
        <v>105.2265</v>
      </c>
      <c r="C29" s="278">
        <v>105.1875</v>
      </c>
      <c r="D29" s="268">
        <f t="shared" si="0"/>
        <v>-3.9000000000001478E-2</v>
      </c>
    </row>
    <row r="30" spans="1:4" ht="15.75" x14ac:dyDescent="0.25">
      <c r="A30" s="276">
        <v>0.1</v>
      </c>
      <c r="B30" s="278">
        <f t="shared" si="2"/>
        <v>105.38275</v>
      </c>
      <c r="C30" s="278">
        <v>105.34375</v>
      </c>
      <c r="D30" s="268">
        <f t="shared" si="0"/>
        <v>-3.9000000000001478E-2</v>
      </c>
    </row>
    <row r="31" spans="1:4" ht="15.75" x14ac:dyDescent="0.25">
      <c r="A31" s="276">
        <v>0.10125000000000001</v>
      </c>
      <c r="B31" s="278">
        <f t="shared" si="2"/>
        <v>105.539</v>
      </c>
      <c r="C31" s="278">
        <v>105.5</v>
      </c>
      <c r="D31" s="268">
        <f t="shared" si="0"/>
        <v>-3.9000000000001478E-2</v>
      </c>
    </row>
    <row r="32" spans="1:4" ht="15.75" x14ac:dyDescent="0.25">
      <c r="A32" s="276">
        <v>0.10250000000000001</v>
      </c>
      <c r="B32" s="278">
        <f t="shared" si="2"/>
        <v>105.69525</v>
      </c>
      <c r="C32" s="278">
        <v>105.65625</v>
      </c>
      <c r="D32" s="268">
        <f t="shared" si="0"/>
        <v>-3.9000000000001478E-2</v>
      </c>
    </row>
    <row r="33" spans="1:8" ht="15.75" x14ac:dyDescent="0.25">
      <c r="A33" s="276">
        <v>0.10375000000000001</v>
      </c>
      <c r="B33" s="278">
        <f t="shared" si="2"/>
        <v>105.8515</v>
      </c>
      <c r="C33" s="278">
        <v>105.8125</v>
      </c>
      <c r="D33" s="268">
        <f t="shared" si="0"/>
        <v>-3.9000000000001478E-2</v>
      </c>
    </row>
    <row r="34" spans="1:8" ht="15.75" x14ac:dyDescent="0.25">
      <c r="A34" s="276">
        <v>0.10500000000000001</v>
      </c>
      <c r="B34" s="278">
        <f t="shared" si="2"/>
        <v>106.00775</v>
      </c>
      <c r="C34" s="278">
        <v>105.96875</v>
      </c>
      <c r="D34" s="268">
        <f t="shared" si="0"/>
        <v>-3.9000000000001478E-2</v>
      </c>
    </row>
    <row r="35" spans="1:8" ht="15.75" x14ac:dyDescent="0.25">
      <c r="A35" s="276">
        <v>0.10625000000000001</v>
      </c>
      <c r="B35" s="278">
        <f t="shared" si="2"/>
        <v>106.164</v>
      </c>
      <c r="C35" s="278">
        <v>106.125</v>
      </c>
      <c r="D35" s="268">
        <f t="shared" si="0"/>
        <v>-3.9000000000001478E-2</v>
      </c>
    </row>
    <row r="36" spans="1:8" ht="15.75" x14ac:dyDescent="0.25">
      <c r="A36" s="276">
        <v>0.10750000000000001</v>
      </c>
      <c r="B36" s="278">
        <f t="shared" si="2"/>
        <v>106.32025</v>
      </c>
      <c r="C36" s="278">
        <v>106.28125</v>
      </c>
      <c r="D36" s="268">
        <f t="shared" si="0"/>
        <v>-3.9000000000001478E-2</v>
      </c>
    </row>
    <row r="37" spans="1:8" ht="15.75" x14ac:dyDescent="0.25">
      <c r="A37" s="276">
        <v>0.10875000000000001</v>
      </c>
      <c r="B37" s="278">
        <f t="shared" ref="B37:B42" si="3">C37+0.037</f>
        <v>106.47450000000001</v>
      </c>
      <c r="C37" s="278">
        <v>106.4375</v>
      </c>
      <c r="D37" s="268">
        <f t="shared" si="0"/>
        <v>-3.7000000000006139E-2</v>
      </c>
    </row>
    <row r="38" spans="1:8" ht="15.75" x14ac:dyDescent="0.25">
      <c r="A38" s="379">
        <v>0.11000000000000001</v>
      </c>
      <c r="B38" s="278">
        <f t="shared" si="3"/>
        <v>106.63075000000001</v>
      </c>
      <c r="C38" s="358">
        <v>106.59375</v>
      </c>
      <c r="D38" s="268">
        <f t="shared" si="0"/>
        <v>-3.7000000000006139E-2</v>
      </c>
    </row>
    <row r="39" spans="1:8" ht="15.75" x14ac:dyDescent="0.25">
      <c r="A39" s="397">
        <v>0.11125</v>
      </c>
      <c r="B39" s="278">
        <f t="shared" si="3"/>
        <v>106.78700000000001</v>
      </c>
      <c r="C39" s="358">
        <v>106.75</v>
      </c>
      <c r="D39" s="268">
        <f t="shared" si="0"/>
        <v>-3.7000000000006139E-2</v>
      </c>
    </row>
    <row r="40" spans="1:8" ht="15.75" x14ac:dyDescent="0.25">
      <c r="A40" s="397">
        <v>0.1125</v>
      </c>
      <c r="B40" s="278">
        <f t="shared" si="3"/>
        <v>106.94300000000001</v>
      </c>
      <c r="C40" s="358">
        <v>106.90600000000001</v>
      </c>
      <c r="D40" s="268">
        <f t="shared" si="0"/>
        <v>-3.7000000000006139E-2</v>
      </c>
      <c r="H40" s="244"/>
    </row>
    <row r="41" spans="1:8" ht="15.75" x14ac:dyDescent="0.25">
      <c r="A41" s="397">
        <v>0.11375</v>
      </c>
      <c r="B41" s="278">
        <f t="shared" si="3"/>
        <v>107.099</v>
      </c>
      <c r="C41" s="358">
        <v>107.062</v>
      </c>
      <c r="D41" s="268">
        <f t="shared" si="0"/>
        <v>-3.7000000000006139E-2</v>
      </c>
    </row>
    <row r="42" spans="1:8" ht="15.75" x14ac:dyDescent="0.25">
      <c r="A42" s="397">
        <v>0.115</v>
      </c>
      <c r="B42" s="278">
        <f t="shared" si="3"/>
        <v>107.25500000000001</v>
      </c>
      <c r="C42" s="358">
        <v>107.218</v>
      </c>
      <c r="D42" s="268">
        <f t="shared" si="0"/>
        <v>-3.7000000000006139E-2</v>
      </c>
    </row>
    <row r="43" spans="1:8" ht="15.75" x14ac:dyDescent="0.25">
      <c r="A43" s="276">
        <v>0.11625000000000001</v>
      </c>
      <c r="B43" s="278">
        <f t="shared" ref="B43:B45" si="4">C43+0.039</f>
        <v>107.413</v>
      </c>
      <c r="C43" s="278">
        <v>107.374</v>
      </c>
      <c r="D43" s="268">
        <v>-3.9E-2</v>
      </c>
    </row>
    <row r="44" spans="1:8" ht="15.75" x14ac:dyDescent="0.25">
      <c r="A44" s="276">
        <v>0.11749999999999999</v>
      </c>
      <c r="B44" s="278">
        <f t="shared" si="4"/>
        <v>107.569</v>
      </c>
      <c r="C44" s="358">
        <v>107.53</v>
      </c>
      <c r="D44" s="268">
        <v>-3.9E-2</v>
      </c>
    </row>
    <row r="45" spans="1:8" ht="15.75" x14ac:dyDescent="0.25">
      <c r="A45" s="276">
        <v>0.11874999999999999</v>
      </c>
      <c r="B45" s="278">
        <f t="shared" si="4"/>
        <v>107.72500000000001</v>
      </c>
      <c r="C45" s="358">
        <v>107.68600000000001</v>
      </c>
      <c r="D45" s="268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A17" zoomScaleNormal="100" workbookViewId="0">
      <selection activeCell="D7" sqref="D7:D43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2"/>
      <c r="D1" s="92"/>
      <c r="G1" s="91"/>
      <c r="H1" s="91"/>
      <c r="I1" s="91"/>
      <c r="J1" s="91"/>
      <c r="K1" s="91"/>
      <c r="L1" s="91"/>
      <c r="M1" s="91"/>
      <c r="N1" s="91"/>
      <c r="O1" s="91"/>
      <c r="P1" s="91"/>
      <c r="R1" s="189"/>
      <c r="S1" s="189"/>
      <c r="T1" s="189"/>
      <c r="U1" s="189"/>
      <c r="V1" s="189"/>
      <c r="W1" s="189"/>
    </row>
    <row r="2" spans="2:24" ht="14.45" customHeight="1" x14ac:dyDescent="0.2">
      <c r="B2" s="842" t="s">
        <v>284</v>
      </c>
      <c r="C2" s="812"/>
      <c r="D2" s="812"/>
      <c r="E2" s="316"/>
      <c r="F2" s="317" t="s">
        <v>127</v>
      </c>
      <c r="G2" s="317"/>
      <c r="H2" s="317"/>
      <c r="I2" s="317"/>
      <c r="J2" s="317"/>
      <c r="K2" s="317"/>
      <c r="L2" s="317"/>
      <c r="M2" s="735"/>
      <c r="N2" s="736"/>
      <c r="O2" s="736"/>
      <c r="P2" s="736"/>
      <c r="Q2" s="737"/>
      <c r="R2" s="190"/>
      <c r="S2" s="189"/>
      <c r="T2" s="189"/>
      <c r="U2" s="189"/>
      <c r="V2" s="189"/>
      <c r="W2" s="189"/>
      <c r="X2" s="191"/>
    </row>
    <row r="3" spans="2:24" ht="15" customHeight="1" x14ac:dyDescent="0.25">
      <c r="B3" s="843"/>
      <c r="C3" s="766"/>
      <c r="D3" s="766"/>
      <c r="E3" s="164"/>
      <c r="F3" s="270"/>
      <c r="G3" s="270"/>
      <c r="H3" s="270"/>
      <c r="I3" s="270"/>
      <c r="J3" s="270"/>
      <c r="K3" s="270"/>
      <c r="L3" s="270"/>
      <c r="M3" s="738"/>
      <c r="N3" s="738"/>
      <c r="O3" s="738"/>
      <c r="P3" s="738"/>
      <c r="Q3" s="739"/>
      <c r="R3" s="192"/>
      <c r="T3"/>
      <c r="X3" s="193"/>
    </row>
    <row r="4" spans="2:24" ht="14.45" customHeight="1" thickBot="1" x14ac:dyDescent="0.3">
      <c r="B4" s="161" t="s">
        <v>60</v>
      </c>
      <c r="C4" s="162"/>
      <c r="D4" s="163">
        <f>'Flex Select Prime Pricer'!H3</f>
        <v>45260</v>
      </c>
      <c r="E4" s="165"/>
      <c r="F4" s="270"/>
      <c r="G4" s="270"/>
      <c r="H4" s="270"/>
      <c r="I4" s="270"/>
      <c r="J4" s="270"/>
      <c r="K4" s="270"/>
      <c r="L4" s="270"/>
      <c r="M4" s="740"/>
      <c r="N4" s="740"/>
      <c r="O4" s="740"/>
      <c r="P4" s="740"/>
      <c r="Q4" s="741"/>
      <c r="R4" s="192"/>
      <c r="X4" s="193"/>
    </row>
    <row r="5" spans="2:24" ht="15" customHeight="1" thickBot="1" x14ac:dyDescent="0.3">
      <c r="B5" s="813" t="s">
        <v>166</v>
      </c>
      <c r="C5" s="814"/>
      <c r="D5" s="814"/>
      <c r="E5" s="754" t="s">
        <v>174</v>
      </c>
      <c r="F5" s="754"/>
      <c r="G5" s="754"/>
      <c r="H5" s="754"/>
      <c r="I5" s="754"/>
      <c r="J5" s="754"/>
      <c r="K5" s="754"/>
      <c r="L5" s="754"/>
      <c r="M5" s="754"/>
      <c r="N5" s="754"/>
      <c r="O5" s="754"/>
      <c r="P5" s="754"/>
      <c r="Q5" s="755"/>
      <c r="R5" s="809"/>
      <c r="S5" s="810"/>
      <c r="T5" s="810"/>
      <c r="U5" s="810"/>
      <c r="V5" s="810"/>
      <c r="W5" s="810"/>
      <c r="X5" s="811"/>
    </row>
    <row r="6" spans="2:24" ht="16.5" thickBot="1" x14ac:dyDescent="0.25">
      <c r="B6" s="260" t="s">
        <v>107</v>
      </c>
      <c r="C6" s="362" t="s">
        <v>128</v>
      </c>
      <c r="D6" s="362" t="s">
        <v>289</v>
      </c>
      <c r="E6" s="339"/>
      <c r="F6" s="812" t="s">
        <v>130</v>
      </c>
      <c r="G6" s="812"/>
      <c r="H6" s="812"/>
      <c r="I6" s="812"/>
      <c r="J6" s="309" t="s">
        <v>266</v>
      </c>
      <c r="K6" s="310">
        <v>0.55000000000000004</v>
      </c>
      <c r="L6" s="310">
        <v>0.6</v>
      </c>
      <c r="M6" s="311">
        <v>0.65</v>
      </c>
      <c r="N6" s="311">
        <v>0.70000000000000018</v>
      </c>
      <c r="O6" s="311">
        <v>0.75000000000000022</v>
      </c>
      <c r="P6" s="312">
        <v>0.80000000000000027</v>
      </c>
      <c r="Q6" s="339"/>
      <c r="R6" s="194"/>
      <c r="S6" s="195"/>
      <c r="T6" s="195"/>
      <c r="U6" s="195"/>
      <c r="V6" s="195"/>
      <c r="W6" s="195"/>
      <c r="X6" s="196"/>
    </row>
    <row r="7" spans="2:24" ht="15.6" customHeight="1" thickBot="1" x14ac:dyDescent="0.3">
      <c r="B7" s="318">
        <f>'Flex SP DSCR_MU Pricer'!A4-0.001</f>
        <v>6.9989999999999997</v>
      </c>
      <c r="C7" s="160" t="s">
        <v>101</v>
      </c>
      <c r="D7" s="160">
        <f>'Flex SP DSCR_MU Pricer'!C4-0.03</f>
        <v>98.308300000000003</v>
      </c>
      <c r="E7" s="296"/>
      <c r="F7" s="758" t="s">
        <v>131</v>
      </c>
      <c r="G7" s="768"/>
      <c r="H7" s="66" t="s">
        <v>6</v>
      </c>
      <c r="I7" s="110"/>
      <c r="J7" s="395">
        <v>1</v>
      </c>
      <c r="K7" s="395">
        <v>0.875</v>
      </c>
      <c r="L7" s="395">
        <v>0.75</v>
      </c>
      <c r="M7" s="395">
        <v>0.375</v>
      </c>
      <c r="N7" s="395">
        <v>0.25</v>
      </c>
      <c r="O7" s="395">
        <v>-0.625</v>
      </c>
      <c r="P7" s="396">
        <v>-1.5</v>
      </c>
      <c r="Q7" s="307"/>
      <c r="R7" s="827" t="s">
        <v>76</v>
      </c>
      <c r="S7" s="828"/>
      <c r="T7" s="828"/>
      <c r="U7" s="828"/>
      <c r="V7" s="828"/>
      <c r="W7" s="828"/>
      <c r="X7" s="829"/>
    </row>
    <row r="8" spans="2:24" ht="15.75" x14ac:dyDescent="0.25">
      <c r="B8" s="318">
        <f>'Flex SP DSCR_MU Pricer'!A5-0.001</f>
        <v>7.1239999999999997</v>
      </c>
      <c r="C8" s="160" t="s">
        <v>101</v>
      </c>
      <c r="D8" s="160">
        <f>'Flex SP DSCR_MU Pricer'!C5-0.03</f>
        <v>99.058300000000003</v>
      </c>
      <c r="E8" s="197"/>
      <c r="F8" s="760"/>
      <c r="G8" s="769"/>
      <c r="H8" s="67" t="s">
        <v>7</v>
      </c>
      <c r="I8" s="111"/>
      <c r="J8" s="389">
        <v>0.875</v>
      </c>
      <c r="K8" s="389">
        <v>0.75</v>
      </c>
      <c r="L8" s="389">
        <v>0.625</v>
      </c>
      <c r="M8" s="395">
        <v>0.25</v>
      </c>
      <c r="N8" s="389">
        <v>0.125</v>
      </c>
      <c r="O8" s="389">
        <v>-0.75</v>
      </c>
      <c r="P8" s="389">
        <v>-1.875</v>
      </c>
      <c r="Q8" s="299"/>
      <c r="R8" s="821" t="s">
        <v>78</v>
      </c>
      <c r="S8" s="822"/>
      <c r="T8" s="822"/>
      <c r="U8" s="822"/>
      <c r="V8" s="822"/>
      <c r="W8" s="822"/>
      <c r="X8" s="823"/>
    </row>
    <row r="9" spans="2:24" ht="15.6" customHeight="1" x14ac:dyDescent="0.25">
      <c r="B9" s="318">
        <f>'Flex SP DSCR_MU Pricer'!A6-0.001</f>
        <v>7.2489999999999997</v>
      </c>
      <c r="C9" s="160" t="s">
        <v>101</v>
      </c>
      <c r="D9" s="160">
        <f>'Flex SP DSCR_MU Pricer'!C6-0.03</f>
        <v>99.433300000000003</v>
      </c>
      <c r="E9" s="197"/>
      <c r="F9" s="760"/>
      <c r="G9" s="769"/>
      <c r="H9" s="67" t="s">
        <v>8</v>
      </c>
      <c r="I9" s="111"/>
      <c r="J9" s="389">
        <v>0.75</v>
      </c>
      <c r="K9" s="389">
        <v>0.625</v>
      </c>
      <c r="L9" s="389">
        <v>0.5</v>
      </c>
      <c r="M9" s="389">
        <v>0</v>
      </c>
      <c r="N9" s="389">
        <v>-0.125</v>
      </c>
      <c r="O9" s="389">
        <v>-0.875</v>
      </c>
      <c r="P9" s="389">
        <v>-2</v>
      </c>
      <c r="Q9" s="308"/>
      <c r="R9" s="821" t="s">
        <v>132</v>
      </c>
      <c r="S9" s="822"/>
      <c r="T9" s="822"/>
      <c r="U9" s="822"/>
      <c r="V9" s="822"/>
      <c r="W9" s="822"/>
      <c r="X9" s="823"/>
    </row>
    <row r="10" spans="2:24" ht="15.75" x14ac:dyDescent="0.25">
      <c r="B10" s="318">
        <f>'Flex SP DSCR_MU Pricer'!A7-0.001</f>
        <v>7.3739999999999997</v>
      </c>
      <c r="C10" s="160" t="s">
        <v>101</v>
      </c>
      <c r="D10" s="160">
        <f>'Flex SP DSCR_MU Pricer'!C7-0.03</f>
        <v>99.808300000000003</v>
      </c>
      <c r="E10" s="197"/>
      <c r="F10" s="760"/>
      <c r="G10" s="769"/>
      <c r="H10" s="363" t="s">
        <v>290</v>
      </c>
      <c r="I10" s="364"/>
      <c r="J10" s="389">
        <v>0.375</v>
      </c>
      <c r="K10" s="389">
        <v>0.125</v>
      </c>
      <c r="L10" s="389">
        <v>-0.125</v>
      </c>
      <c r="M10" s="389">
        <v>-0.625</v>
      </c>
      <c r="N10" s="389">
        <v>-0.875</v>
      </c>
      <c r="O10" s="389">
        <v>-2.375</v>
      </c>
      <c r="P10" s="314" t="s">
        <v>12</v>
      </c>
      <c r="Q10" s="299"/>
      <c r="R10" s="821" t="s">
        <v>133</v>
      </c>
      <c r="S10" s="822"/>
      <c r="T10" s="822"/>
      <c r="U10" s="822"/>
      <c r="V10" s="822"/>
      <c r="W10" s="822"/>
      <c r="X10" s="823"/>
    </row>
    <row r="11" spans="2:24" ht="16.5" thickBot="1" x14ac:dyDescent="0.3">
      <c r="B11" s="318">
        <f>'Flex SP DSCR_MU Pricer'!A8-0.001</f>
        <v>7.4989999999999997</v>
      </c>
      <c r="C11" s="160" t="s">
        <v>101</v>
      </c>
      <c r="D11" s="160">
        <f>'Flex SP DSCR_MU Pricer'!C8-0.03</f>
        <v>100.1208</v>
      </c>
      <c r="E11" s="298"/>
      <c r="F11" s="760"/>
      <c r="G11" s="769"/>
      <c r="H11" s="67" t="s">
        <v>10</v>
      </c>
      <c r="I11" s="111"/>
      <c r="J11" s="389">
        <v>-0.125</v>
      </c>
      <c r="K11" s="389">
        <v>-0.375</v>
      </c>
      <c r="L11" s="389">
        <v>-0.5</v>
      </c>
      <c r="M11" s="389">
        <v>-1.75</v>
      </c>
      <c r="N11" s="389">
        <v>-2.5</v>
      </c>
      <c r="O11" s="389">
        <v>-2.875</v>
      </c>
      <c r="P11" s="313" t="s">
        <v>12</v>
      </c>
      <c r="Q11" s="299"/>
      <c r="R11" s="833" t="s">
        <v>80</v>
      </c>
      <c r="S11" s="834"/>
      <c r="T11" s="834"/>
      <c r="U11" s="834"/>
      <c r="V11" s="834"/>
      <c r="W11" s="834"/>
      <c r="X11" s="835"/>
    </row>
    <row r="12" spans="2:24" ht="15.75" x14ac:dyDescent="0.25">
      <c r="B12" s="318">
        <f>'Flex SP DSCR_MU Pricer'!A9-0.001</f>
        <v>7.6239999999999997</v>
      </c>
      <c r="C12" s="160" t="s">
        <v>101</v>
      </c>
      <c r="D12" s="160">
        <f>'Flex SP DSCR_MU Pricer'!C9-0.03</f>
        <v>100.4333</v>
      </c>
      <c r="E12" s="197"/>
      <c r="F12" s="760"/>
      <c r="G12" s="769"/>
      <c r="H12" s="67" t="s">
        <v>11</v>
      </c>
      <c r="I12" s="111"/>
      <c r="J12" s="389">
        <v>-0.25</v>
      </c>
      <c r="K12" s="389">
        <v>-0.625</v>
      </c>
      <c r="L12" s="389">
        <v>-1</v>
      </c>
      <c r="M12" s="389">
        <v>-2.25</v>
      </c>
      <c r="N12" s="389">
        <v>-3.125</v>
      </c>
      <c r="O12" s="374" t="s">
        <v>12</v>
      </c>
      <c r="P12" s="313" t="s">
        <v>12</v>
      </c>
      <c r="Q12" s="299"/>
      <c r="R12" s="836" t="s">
        <v>81</v>
      </c>
      <c r="S12" s="837"/>
      <c r="T12" s="837"/>
      <c r="U12" s="837"/>
      <c r="V12" s="837"/>
      <c r="W12" s="837"/>
      <c r="X12" s="838"/>
    </row>
    <row r="13" spans="2:24" ht="15.75" x14ac:dyDescent="0.25">
      <c r="B13" s="318">
        <f>'Flex SP DSCR_MU Pricer'!A10-0.001</f>
        <v>7.7489999999999997</v>
      </c>
      <c r="C13" s="160" t="s">
        <v>101</v>
      </c>
      <c r="D13" s="160">
        <f>'Flex SP DSCR_MU Pricer'!C10-0.03</f>
        <v>100.7458</v>
      </c>
      <c r="E13" s="197"/>
      <c r="F13" s="760"/>
      <c r="G13" s="769"/>
      <c r="H13" s="67" t="s">
        <v>62</v>
      </c>
      <c r="I13" s="111"/>
      <c r="J13" s="474">
        <v>-2.25</v>
      </c>
      <c r="K13" s="474">
        <v>-2.625</v>
      </c>
      <c r="L13" s="474">
        <v>-3.25</v>
      </c>
      <c r="M13" s="474">
        <v>-4.125</v>
      </c>
      <c r="N13" s="374" t="s">
        <v>12</v>
      </c>
      <c r="O13" s="315" t="s">
        <v>12</v>
      </c>
      <c r="P13" s="313" t="s">
        <v>12</v>
      </c>
      <c r="Q13" s="299"/>
      <c r="R13" s="821" t="s">
        <v>285</v>
      </c>
      <c r="S13" s="822"/>
      <c r="T13" s="822"/>
      <c r="U13" s="822"/>
      <c r="V13" s="822"/>
      <c r="W13" s="822"/>
      <c r="X13" s="823"/>
    </row>
    <row r="14" spans="2:24" ht="15" x14ac:dyDescent="0.2">
      <c r="B14" s="318">
        <f>'Flex SP DSCR_MU Pricer'!A11-0.001</f>
        <v>7.8739999999999997</v>
      </c>
      <c r="C14" s="160" t="s">
        <v>101</v>
      </c>
      <c r="D14" s="160">
        <f>'Flex SP DSCR_MU Pricer'!C11-0.03</f>
        <v>100.9333</v>
      </c>
      <c r="E14" s="197"/>
      <c r="F14" s="760"/>
      <c r="G14" s="769"/>
      <c r="H14" s="68" t="s">
        <v>134</v>
      </c>
      <c r="I14" s="112"/>
      <c r="J14" s="313" t="s">
        <v>12</v>
      </c>
      <c r="K14" s="313" t="s">
        <v>12</v>
      </c>
      <c r="L14" s="313" t="s">
        <v>12</v>
      </c>
      <c r="M14" s="313" t="s">
        <v>12</v>
      </c>
      <c r="N14" s="313" t="s">
        <v>12</v>
      </c>
      <c r="O14" s="313" t="s">
        <v>12</v>
      </c>
      <c r="P14" s="313" t="s">
        <v>12</v>
      </c>
      <c r="Q14" s="299"/>
      <c r="R14" s="821" t="s">
        <v>82</v>
      </c>
      <c r="S14" s="822"/>
      <c r="T14" s="822"/>
      <c r="U14" s="822"/>
      <c r="V14" s="822"/>
      <c r="W14" s="822"/>
      <c r="X14" s="823"/>
    </row>
    <row r="15" spans="2:24" ht="15.75" thickBot="1" x14ac:dyDescent="0.25">
      <c r="B15" s="318">
        <f>'Flex SP DSCR_MU Pricer'!A12-0.001</f>
        <v>7.9989999999999997</v>
      </c>
      <c r="C15" s="160" t="s">
        <v>101</v>
      </c>
      <c r="D15" s="160">
        <f>'Flex SP DSCR_MU Pricer'!C12-0.03</f>
        <v>101.2145</v>
      </c>
      <c r="E15" s="197"/>
      <c r="F15" s="762"/>
      <c r="G15" s="770"/>
      <c r="H15" s="265" t="s">
        <v>280</v>
      </c>
      <c r="I15" s="263"/>
      <c r="J15" s="313" t="s">
        <v>12</v>
      </c>
      <c r="K15" s="313" t="s">
        <v>12</v>
      </c>
      <c r="L15" s="313" t="s">
        <v>12</v>
      </c>
      <c r="M15" s="313" t="s">
        <v>12</v>
      </c>
      <c r="N15" s="313" t="s">
        <v>12</v>
      </c>
      <c r="O15" s="313" t="s">
        <v>12</v>
      </c>
      <c r="P15" s="313" t="s">
        <v>12</v>
      </c>
      <c r="Q15" s="299"/>
      <c r="R15" s="824" t="s">
        <v>84</v>
      </c>
      <c r="S15" s="825"/>
      <c r="T15" s="825"/>
      <c r="U15" s="825"/>
      <c r="V15" s="825"/>
      <c r="W15" s="825"/>
      <c r="X15" s="826"/>
    </row>
    <row r="16" spans="2:24" ht="15" customHeight="1" thickBot="1" x14ac:dyDescent="0.25">
      <c r="B16" s="318">
        <f>'Flex SP DSCR_MU Pricer'!A13-0.001</f>
        <v>8.1240000000000006</v>
      </c>
      <c r="C16" s="160" t="s">
        <v>101</v>
      </c>
      <c r="D16" s="160">
        <f>'Flex SP DSCR_MU Pricer'!C13-0.03</f>
        <v>101.3708</v>
      </c>
      <c r="E16" s="197"/>
      <c r="F16" s="866"/>
      <c r="G16" s="867"/>
      <c r="H16" s="867"/>
      <c r="I16" s="868"/>
      <c r="J16" s="264" t="s">
        <v>266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6">
        <v>0.80000000000000027</v>
      </c>
      <c r="Q16" s="299"/>
      <c r="R16" s="830" t="s">
        <v>313</v>
      </c>
      <c r="S16" s="831"/>
      <c r="T16" s="831"/>
      <c r="U16" s="831"/>
      <c r="V16" s="831"/>
      <c r="W16" s="831"/>
      <c r="X16" s="832"/>
    </row>
    <row r="17" spans="2:24" ht="15.75" thickBot="1" x14ac:dyDescent="0.25">
      <c r="B17" s="318">
        <f>'Flex SP DSCR_MU Pricer'!A14-0.001</f>
        <v>8.2490000000000006</v>
      </c>
      <c r="C17" s="160" t="s">
        <v>101</v>
      </c>
      <c r="D17" s="160">
        <f>'Flex SP DSCR_MU Pricer'!C14-0.03</f>
        <v>101.652</v>
      </c>
      <c r="E17" s="197"/>
      <c r="F17" s="818" t="s">
        <v>135</v>
      </c>
      <c r="G17" s="819"/>
      <c r="H17" s="819"/>
      <c r="I17" s="819"/>
      <c r="J17" s="819"/>
      <c r="K17" s="819"/>
      <c r="L17" s="819"/>
      <c r="M17" s="819"/>
      <c r="N17" s="819"/>
      <c r="O17" s="819"/>
      <c r="P17" s="820"/>
      <c r="Q17" s="297"/>
      <c r="R17" s="839" t="s">
        <v>86</v>
      </c>
      <c r="S17" s="840"/>
      <c r="T17" s="840"/>
      <c r="U17" s="840"/>
      <c r="V17" s="840"/>
      <c r="W17" s="840"/>
      <c r="X17" s="841"/>
    </row>
    <row r="18" spans="2:24" ht="15" customHeight="1" thickBot="1" x14ac:dyDescent="0.3">
      <c r="B18" s="318">
        <f>'Flex SP DSCR_MU Pricer'!A15-0.001</f>
        <v>8.3740000000000006</v>
      </c>
      <c r="C18" s="160" t="s">
        <v>101</v>
      </c>
      <c r="D18" s="160">
        <f>'Flex SP DSCR_MU Pricer'!C15-0.03</f>
        <v>101.9333</v>
      </c>
      <c r="E18" s="197"/>
      <c r="F18" s="758" t="s">
        <v>136</v>
      </c>
      <c r="G18" s="768"/>
      <c r="H18" s="69" t="s">
        <v>169</v>
      </c>
      <c r="I18" s="70"/>
      <c r="J18" s="115">
        <v>-3</v>
      </c>
      <c r="K18" s="115">
        <v>-3.25</v>
      </c>
      <c r="L18" s="115">
        <v>-3.375</v>
      </c>
      <c r="M18" s="115">
        <v>-3.625</v>
      </c>
      <c r="N18" s="323" t="s">
        <v>12</v>
      </c>
      <c r="O18" s="322" t="s">
        <v>12</v>
      </c>
      <c r="P18" s="322" t="s">
        <v>12</v>
      </c>
      <c r="Q18" s="299"/>
      <c r="R18" s="815" t="s">
        <v>329</v>
      </c>
      <c r="S18" s="816"/>
      <c r="T18" s="816"/>
      <c r="U18" s="816"/>
      <c r="V18" s="816"/>
      <c r="W18" s="816"/>
      <c r="X18" s="817"/>
    </row>
    <row r="19" spans="2:24" ht="15" customHeight="1" thickBot="1" x14ac:dyDescent="0.3">
      <c r="B19" s="318">
        <f>'Flex SP DSCR_MU Pricer'!A16-0.001</f>
        <v>8.4990000000000006</v>
      </c>
      <c r="C19" s="160" t="s">
        <v>101</v>
      </c>
      <c r="D19" s="160">
        <f>'Flex SP DSCR_MU Pricer'!C16-0.03</f>
        <v>102.2145</v>
      </c>
      <c r="E19" s="197"/>
      <c r="F19" s="760"/>
      <c r="G19" s="769"/>
      <c r="H19" s="71" t="s">
        <v>268</v>
      </c>
      <c r="I19" s="72"/>
      <c r="J19" s="115">
        <v>-2.125</v>
      </c>
      <c r="K19" s="115">
        <v>-2.25</v>
      </c>
      <c r="L19" s="115">
        <v>-2.375</v>
      </c>
      <c r="M19" s="115">
        <v>-2.375</v>
      </c>
      <c r="N19" s="115">
        <v>-2.5</v>
      </c>
      <c r="O19" s="115">
        <v>-2.625</v>
      </c>
      <c r="P19" s="322" t="s">
        <v>12</v>
      </c>
      <c r="Q19" s="299"/>
      <c r="R19" s="781" t="s">
        <v>271</v>
      </c>
      <c r="S19" s="782"/>
      <c r="T19" s="782"/>
      <c r="U19" s="782"/>
      <c r="V19" s="782"/>
      <c r="W19" s="782"/>
      <c r="X19" s="783"/>
    </row>
    <row r="20" spans="2:24" ht="15" customHeight="1" thickBot="1" x14ac:dyDescent="0.3">
      <c r="B20" s="318">
        <f>'Flex SP DSCR_MU Pricer'!A17-0.001</f>
        <v>8.6240000000000006</v>
      </c>
      <c r="C20" s="160" t="s">
        <v>101</v>
      </c>
      <c r="D20" s="160">
        <f>'Flex SP DSCR_MU Pricer'!C17-0.03</f>
        <v>102.3708</v>
      </c>
      <c r="E20" s="197"/>
      <c r="F20" s="760"/>
      <c r="G20" s="761"/>
      <c r="H20" s="380" t="s">
        <v>337</v>
      </c>
      <c r="I20" s="470"/>
      <c r="J20" s="115">
        <v>0.5</v>
      </c>
      <c r="K20" s="115">
        <v>0.5</v>
      </c>
      <c r="L20" s="115">
        <v>0.5</v>
      </c>
      <c r="M20" s="115">
        <v>0.625</v>
      </c>
      <c r="N20" s="115">
        <v>0.625</v>
      </c>
      <c r="O20" s="115">
        <v>0.625</v>
      </c>
      <c r="P20" s="115">
        <v>0.625</v>
      </c>
      <c r="Q20" s="299"/>
      <c r="R20" s="784" t="s">
        <v>77</v>
      </c>
      <c r="S20" s="785"/>
      <c r="T20" s="785"/>
      <c r="U20" s="785"/>
      <c r="V20" s="785"/>
      <c r="W20" s="785"/>
      <c r="X20" s="786"/>
    </row>
    <row r="21" spans="2:24" ht="15" customHeight="1" thickBot="1" x14ac:dyDescent="0.25">
      <c r="B21" s="318">
        <f>'Flex SP DSCR_MU Pricer'!A18-0.001</f>
        <v>8.7490000000000006</v>
      </c>
      <c r="C21" s="160" t="s">
        <v>101</v>
      </c>
      <c r="D21" s="160">
        <f>'Flex SP DSCR_MU Pricer'!C18-0.03</f>
        <v>102.652</v>
      </c>
      <c r="E21" s="197"/>
      <c r="F21" s="760"/>
      <c r="G21" s="769"/>
      <c r="H21" s="261" t="s">
        <v>269</v>
      </c>
      <c r="I21" s="262"/>
      <c r="J21" s="371">
        <v>-3.25</v>
      </c>
      <c r="K21" s="371">
        <v>-3.25</v>
      </c>
      <c r="L21" s="371">
        <v>-3.5</v>
      </c>
      <c r="M21" s="371">
        <v>-3.75</v>
      </c>
      <c r="N21" s="472" t="s">
        <v>12</v>
      </c>
      <c r="O21" s="472" t="s">
        <v>12</v>
      </c>
      <c r="P21" s="472" t="s">
        <v>12</v>
      </c>
      <c r="Q21" s="299"/>
      <c r="R21" s="787" t="s">
        <v>272</v>
      </c>
      <c r="S21" s="788"/>
      <c r="T21" s="788"/>
      <c r="U21" s="788"/>
      <c r="V21" s="788"/>
      <c r="W21" s="788"/>
      <c r="X21" s="788"/>
    </row>
    <row r="22" spans="2:24" ht="15" customHeight="1" thickBot="1" x14ac:dyDescent="0.25">
      <c r="B22" s="318">
        <f>'Flex SP DSCR_MU Pricer'!A19-0.001</f>
        <v>8.8740000000000006</v>
      </c>
      <c r="C22" s="160" t="s">
        <v>101</v>
      </c>
      <c r="D22" s="160">
        <f>'Flex SP DSCR_MU Pricer'!C19-0.03</f>
        <v>102.902</v>
      </c>
      <c r="E22" s="197"/>
      <c r="F22" s="762"/>
      <c r="G22" s="770"/>
      <c r="H22" s="261" t="s">
        <v>270</v>
      </c>
      <c r="I22" s="262"/>
      <c r="J22" s="371">
        <v>-2</v>
      </c>
      <c r="K22" s="371">
        <v>-2</v>
      </c>
      <c r="L22" s="371">
        <v>-2.25</v>
      </c>
      <c r="M22" s="371">
        <v>-2.375</v>
      </c>
      <c r="N22" s="371">
        <v>-2.75</v>
      </c>
      <c r="O22" s="324" t="s">
        <v>12</v>
      </c>
      <c r="P22" s="325" t="s">
        <v>12</v>
      </c>
      <c r="Q22" s="299"/>
      <c r="R22" s="635" t="s">
        <v>69</v>
      </c>
      <c r="S22" s="636"/>
      <c r="T22" s="637"/>
      <c r="U22" s="806">
        <v>6.25E-2</v>
      </c>
      <c r="V22" s="807"/>
      <c r="W22" s="807"/>
      <c r="X22" s="808"/>
    </row>
    <row r="23" spans="2:24" ht="15" customHeight="1" thickBot="1" x14ac:dyDescent="0.25">
      <c r="B23" s="318">
        <f>'Flex SP DSCR_MU Pricer'!A20-0.001</f>
        <v>8.9990000000000006</v>
      </c>
      <c r="C23" s="160" t="s">
        <v>101</v>
      </c>
      <c r="D23" s="160">
        <f>'Flex SP DSCR_MU Pricer'!C20-0.03</f>
        <v>103.152</v>
      </c>
      <c r="E23" s="197"/>
      <c r="F23" s="862" t="s">
        <v>139</v>
      </c>
      <c r="G23" s="863"/>
      <c r="H23" s="265" t="s">
        <v>140</v>
      </c>
      <c r="I23" s="263"/>
      <c r="J23" s="371">
        <v>-0.5</v>
      </c>
      <c r="K23" s="371">
        <v>-0.5</v>
      </c>
      <c r="L23" s="371">
        <v>-0.5</v>
      </c>
      <c r="M23" s="371">
        <v>-0.5</v>
      </c>
      <c r="N23" s="371">
        <v>-0.5</v>
      </c>
      <c r="O23" s="371">
        <v>-0.625</v>
      </c>
      <c r="P23" s="371" t="s">
        <v>12</v>
      </c>
      <c r="Q23" s="299"/>
      <c r="R23" s="635" t="s">
        <v>70</v>
      </c>
      <c r="S23" s="636"/>
      <c r="T23" s="637"/>
      <c r="U23" s="885">
        <v>0</v>
      </c>
      <c r="V23" s="885"/>
      <c r="W23" s="885"/>
      <c r="X23" s="886"/>
    </row>
    <row r="24" spans="2:24" ht="15" customHeight="1" thickBot="1" x14ac:dyDescent="0.25">
      <c r="B24" s="318">
        <f>'Flex SP DSCR_MU Pricer'!A21-0.001</f>
        <v>9.1240000000000006</v>
      </c>
      <c r="C24" s="160" t="s">
        <v>101</v>
      </c>
      <c r="D24" s="160">
        <f>'Flex SP DSCR_MU Pricer'!C21-0.03</f>
        <v>103.277</v>
      </c>
      <c r="E24" s="197"/>
      <c r="F24" s="764" t="s">
        <v>141</v>
      </c>
      <c r="G24" s="765"/>
      <c r="H24" s="766"/>
      <c r="I24" s="766"/>
      <c r="J24" s="766"/>
      <c r="K24" s="766"/>
      <c r="L24" s="766"/>
      <c r="M24" s="766"/>
      <c r="N24" s="766"/>
      <c r="O24" s="766"/>
      <c r="P24" s="767"/>
      <c r="Q24" s="297"/>
      <c r="R24" s="635" t="s">
        <v>90</v>
      </c>
      <c r="S24" s="636"/>
      <c r="T24" s="637"/>
      <c r="U24" s="638">
        <v>-0.15</v>
      </c>
      <c r="V24" s="639"/>
      <c r="W24" s="639"/>
      <c r="X24" s="640"/>
    </row>
    <row r="25" spans="2:24" ht="15" customHeight="1" thickBot="1" x14ac:dyDescent="0.3">
      <c r="B25" s="318">
        <f>'Flex SP DSCR_MU Pricer'!A22-0.001</f>
        <v>9.2490000000000006</v>
      </c>
      <c r="C25" s="160" t="s">
        <v>101</v>
      </c>
      <c r="D25" s="160">
        <f>'Flex SP DSCR_MU Pricer'!C22-0.03</f>
        <v>103.527</v>
      </c>
      <c r="E25" s="197"/>
      <c r="F25" s="846" t="s">
        <v>142</v>
      </c>
      <c r="G25" s="847"/>
      <c r="H25" s="73" t="s">
        <v>15</v>
      </c>
      <c r="I25" s="74"/>
      <c r="J25" s="342">
        <v>-0.125</v>
      </c>
      <c r="K25" s="342">
        <v>-0.125</v>
      </c>
      <c r="L25" s="342">
        <v>-0.25</v>
      </c>
      <c r="M25" s="342">
        <v>-0.25</v>
      </c>
      <c r="N25" s="342">
        <v>-0.5</v>
      </c>
      <c r="O25" s="342">
        <v>-0.625</v>
      </c>
      <c r="P25" s="343">
        <v>-1.125</v>
      </c>
      <c r="Q25" s="299"/>
      <c r="R25" s="858" t="s">
        <v>137</v>
      </c>
      <c r="S25" s="859"/>
      <c r="T25" s="860" t="s">
        <v>138</v>
      </c>
      <c r="U25" s="860"/>
      <c r="V25" s="860"/>
      <c r="W25" s="860"/>
      <c r="X25" s="861"/>
    </row>
    <row r="26" spans="2:24" ht="16.5" thickBot="1" x14ac:dyDescent="0.25">
      <c r="B26" s="318">
        <f>'Flex SP DSCR_MU Pricer'!A23-0.001</f>
        <v>9.3740000000000006</v>
      </c>
      <c r="C26" s="160" t="s">
        <v>101</v>
      </c>
      <c r="D26" s="160">
        <f>'Flex SP DSCR_MU Pricer'!C23-0.03</f>
        <v>103.777</v>
      </c>
      <c r="E26" s="197"/>
      <c r="F26" s="758" t="s">
        <v>16</v>
      </c>
      <c r="G26" s="768"/>
      <c r="H26" s="77" t="s">
        <v>147</v>
      </c>
      <c r="I26" s="110"/>
      <c r="J26" s="321">
        <v>-1.25</v>
      </c>
      <c r="K26" s="321">
        <v>-1.25</v>
      </c>
      <c r="L26" s="321">
        <v>-1.25</v>
      </c>
      <c r="M26" s="321">
        <v>-1.25</v>
      </c>
      <c r="N26" s="376" t="s">
        <v>12</v>
      </c>
      <c r="O26" s="376" t="s">
        <v>12</v>
      </c>
      <c r="P26" s="376" t="s">
        <v>12</v>
      </c>
      <c r="Q26" s="299"/>
      <c r="R26" s="864" t="s">
        <v>102</v>
      </c>
      <c r="S26" s="865"/>
      <c r="T26" s="872">
        <v>-0.25</v>
      </c>
      <c r="U26" s="872"/>
      <c r="V26" s="872"/>
      <c r="W26" s="872"/>
      <c r="X26" s="873"/>
    </row>
    <row r="27" spans="2:24" ht="16.5" thickBot="1" x14ac:dyDescent="0.25">
      <c r="B27" s="318">
        <f>'Flex SP DSCR_MU Pricer'!A24-0.001</f>
        <v>9.4990000000000006</v>
      </c>
      <c r="C27" s="160" t="s">
        <v>101</v>
      </c>
      <c r="D27" s="160">
        <f>'Flex SP DSCR_MU Pricer'!C24-0.03</f>
        <v>104.027</v>
      </c>
      <c r="E27" s="197"/>
      <c r="F27" s="760"/>
      <c r="G27" s="769"/>
      <c r="H27" s="78" t="s">
        <v>149</v>
      </c>
      <c r="I27" s="72"/>
      <c r="J27" s="321">
        <v>-1</v>
      </c>
      <c r="K27" s="321">
        <v>-1</v>
      </c>
      <c r="L27" s="321">
        <v>-1</v>
      </c>
      <c r="M27" s="321">
        <v>-1</v>
      </c>
      <c r="N27" s="321">
        <v>-1</v>
      </c>
      <c r="O27" s="321">
        <v>-1.375</v>
      </c>
      <c r="P27" s="344">
        <v>-1.75</v>
      </c>
      <c r="Q27" s="299"/>
      <c r="R27" s="864" t="s">
        <v>69</v>
      </c>
      <c r="S27" s="865"/>
      <c r="T27" s="874">
        <v>-0.375</v>
      </c>
      <c r="U27" s="874"/>
      <c r="V27" s="874"/>
      <c r="W27" s="874"/>
      <c r="X27" s="875"/>
    </row>
    <row r="28" spans="2:24" ht="16.5" thickBot="1" x14ac:dyDescent="0.3">
      <c r="B28" s="318">
        <f>'Flex SP DSCR_MU Pricer'!A25-0.001</f>
        <v>9.6240000000000006</v>
      </c>
      <c r="C28" s="160" t="s">
        <v>101</v>
      </c>
      <c r="D28" s="160">
        <f>'Flex SP DSCR_MU Pricer'!C25-0.03</f>
        <v>104.277</v>
      </c>
      <c r="E28" s="197"/>
      <c r="F28" s="760"/>
      <c r="G28" s="769"/>
      <c r="H28" s="79" t="s">
        <v>18</v>
      </c>
      <c r="I28" s="74"/>
      <c r="J28" s="115">
        <v>0.125</v>
      </c>
      <c r="K28" s="115">
        <v>0.125</v>
      </c>
      <c r="L28" s="115">
        <v>0.125</v>
      </c>
      <c r="M28" s="115">
        <v>0.125</v>
      </c>
      <c r="N28" s="115">
        <v>0.125</v>
      </c>
      <c r="O28" s="115">
        <v>-0.25</v>
      </c>
      <c r="P28" s="344">
        <v>-0.625</v>
      </c>
      <c r="Q28" s="299"/>
      <c r="R28" s="792" t="s">
        <v>73</v>
      </c>
      <c r="S28" s="793"/>
      <c r="T28" s="794">
        <v>-0.25</v>
      </c>
      <c r="U28" s="794"/>
      <c r="V28" s="794"/>
      <c r="W28" s="794"/>
      <c r="X28" s="795"/>
    </row>
    <row r="29" spans="2:24" ht="16.5" thickBot="1" x14ac:dyDescent="0.25">
      <c r="B29" s="318">
        <f>'Flex SP DSCR_MU Pricer'!A26-0.001</f>
        <v>9.7490000000000006</v>
      </c>
      <c r="C29" s="160" t="s">
        <v>101</v>
      </c>
      <c r="D29" s="160">
        <f>'Flex SP DSCR_MU Pricer'!C26-0.03</f>
        <v>104.527</v>
      </c>
      <c r="E29" s="197"/>
      <c r="F29" s="760"/>
      <c r="G29" s="769"/>
      <c r="H29" s="80" t="s">
        <v>20</v>
      </c>
      <c r="I29" s="340"/>
      <c r="J29" s="321">
        <v>0</v>
      </c>
      <c r="K29" s="321">
        <v>0</v>
      </c>
      <c r="L29" s="321">
        <v>0</v>
      </c>
      <c r="M29" s="321">
        <v>0</v>
      </c>
      <c r="N29" s="321">
        <v>0</v>
      </c>
      <c r="O29" s="321">
        <v>0</v>
      </c>
      <c r="P29" s="344">
        <v>-0.375</v>
      </c>
      <c r="Q29" s="299"/>
      <c r="R29" s="792" t="s">
        <v>173</v>
      </c>
      <c r="S29" s="793"/>
      <c r="T29" s="794" t="s">
        <v>90</v>
      </c>
      <c r="U29" s="794"/>
      <c r="V29" s="794"/>
      <c r="W29" s="794"/>
      <c r="X29" s="795"/>
    </row>
    <row r="30" spans="2:24" ht="16.5" thickBot="1" x14ac:dyDescent="0.25">
      <c r="B30" s="318">
        <f>'Flex SP DSCR_MU Pricer'!A27-0.001</f>
        <v>9.8740000000000006</v>
      </c>
      <c r="C30" s="160" t="s">
        <v>101</v>
      </c>
      <c r="D30" s="160">
        <f>'Flex SP DSCR_MU Pricer'!C27-0.03</f>
        <v>104.777</v>
      </c>
      <c r="E30" s="197"/>
      <c r="F30" s="760"/>
      <c r="G30" s="769"/>
      <c r="H30" s="79" t="s">
        <v>21</v>
      </c>
      <c r="I30" s="74"/>
      <c r="J30" s="321">
        <v>-0.5</v>
      </c>
      <c r="K30" s="321">
        <v>-0.5</v>
      </c>
      <c r="L30" s="321">
        <v>-0.5</v>
      </c>
      <c r="M30" s="321">
        <v>-0.5</v>
      </c>
      <c r="N30" s="321">
        <v>-0.5</v>
      </c>
      <c r="O30" s="321">
        <v>-0.875</v>
      </c>
      <c r="P30" s="344" t="s">
        <v>12</v>
      </c>
      <c r="Q30" s="299"/>
      <c r="R30" s="854" t="s">
        <v>142</v>
      </c>
      <c r="S30" s="855"/>
      <c r="T30" s="75" t="s">
        <v>143</v>
      </c>
      <c r="U30" s="75" t="s">
        <v>144</v>
      </c>
      <c r="V30" s="75" t="s">
        <v>32</v>
      </c>
      <c r="W30" s="75" t="s">
        <v>145</v>
      </c>
      <c r="X30" s="76" t="s">
        <v>146</v>
      </c>
    </row>
    <row r="31" spans="2:24" ht="16.5" thickBot="1" x14ac:dyDescent="0.25">
      <c r="B31" s="318">
        <f>'Flex SP DSCR_MU Pricer'!A28-0.001</f>
        <v>9.9990000000000006</v>
      </c>
      <c r="C31" s="160" t="s">
        <v>101</v>
      </c>
      <c r="D31" s="160">
        <f>'Flex SP DSCR_MU Pricer'!C28-0.03</f>
        <v>105.027</v>
      </c>
      <c r="E31" s="197"/>
      <c r="F31" s="760"/>
      <c r="G31" s="769"/>
      <c r="H31" s="80" t="s">
        <v>37</v>
      </c>
      <c r="I31" s="340"/>
      <c r="J31" s="321">
        <v>-0.625</v>
      </c>
      <c r="K31" s="321">
        <v>-0.625</v>
      </c>
      <c r="L31" s="321">
        <v>-0.75</v>
      </c>
      <c r="M31" s="321">
        <v>-0.875</v>
      </c>
      <c r="N31" s="321">
        <v>-1</v>
      </c>
      <c r="O31" s="321" t="s">
        <v>12</v>
      </c>
      <c r="P31" s="344" t="s">
        <v>12</v>
      </c>
      <c r="Q31" s="299"/>
      <c r="R31" s="856" t="s">
        <v>129</v>
      </c>
      <c r="S31" s="857"/>
      <c r="T31" s="120" t="s">
        <v>148</v>
      </c>
      <c r="U31" s="120">
        <v>360</v>
      </c>
      <c r="V31" s="120">
        <v>360</v>
      </c>
      <c r="W31" s="120"/>
      <c r="X31" s="121"/>
    </row>
    <row r="32" spans="2:24" ht="16.5" thickBot="1" x14ac:dyDescent="0.3">
      <c r="B32" s="318">
        <f>'Flex SP DSCR_MU Pricer'!A29-0.001</f>
        <v>10.124000000000001</v>
      </c>
      <c r="C32" s="160" t="s">
        <v>101</v>
      </c>
      <c r="D32" s="160">
        <f>'Flex SP DSCR_MU Pricer'!C29-0.03</f>
        <v>105.277</v>
      </c>
      <c r="E32" s="197"/>
      <c r="F32" s="760"/>
      <c r="G32" s="769"/>
      <c r="H32" s="79" t="s">
        <v>38</v>
      </c>
      <c r="I32" s="74"/>
      <c r="J32" s="370">
        <v>-1</v>
      </c>
      <c r="K32" s="370">
        <v>-1</v>
      </c>
      <c r="L32" s="370">
        <v>-1</v>
      </c>
      <c r="M32" s="370">
        <v>-1.125</v>
      </c>
      <c r="N32" s="370">
        <v>-1.25</v>
      </c>
      <c r="O32" s="321" t="s">
        <v>12</v>
      </c>
      <c r="P32" s="344" t="s">
        <v>12</v>
      </c>
      <c r="Q32" s="299"/>
      <c r="R32" s="856" t="s">
        <v>150</v>
      </c>
      <c r="S32" s="857"/>
      <c r="T32" s="120">
        <v>120</v>
      </c>
      <c r="U32" s="120">
        <v>240</v>
      </c>
      <c r="V32" s="120">
        <v>360</v>
      </c>
      <c r="W32" s="120"/>
      <c r="X32" s="121"/>
    </row>
    <row r="33" spans="2:25" ht="16.5" thickBot="1" x14ac:dyDescent="0.3">
      <c r="B33" s="318">
        <f>'Flex SP DSCR_MU Pricer'!A30-0.001</f>
        <v>10.249000000000001</v>
      </c>
      <c r="C33" s="160" t="s">
        <v>101</v>
      </c>
      <c r="D33" s="160">
        <f>'Flex SP DSCR_MU Pricer'!C30-0.03</f>
        <v>105.527</v>
      </c>
      <c r="E33" s="197"/>
      <c r="F33" s="762"/>
      <c r="G33" s="770"/>
      <c r="H33" s="81" t="s">
        <v>39</v>
      </c>
      <c r="I33" s="113"/>
      <c r="J33" s="370">
        <v>-1.25</v>
      </c>
      <c r="K33" s="370">
        <v>-1.25</v>
      </c>
      <c r="L33" s="370">
        <v>-1.25</v>
      </c>
      <c r="M33" s="370">
        <v>-1.375</v>
      </c>
      <c r="N33" s="370">
        <v>-1.5</v>
      </c>
      <c r="O33" s="321" t="s">
        <v>12</v>
      </c>
      <c r="P33" s="345" t="s">
        <v>12</v>
      </c>
      <c r="Q33" s="299"/>
      <c r="R33" s="802" t="s">
        <v>128</v>
      </c>
      <c r="S33" s="803"/>
      <c r="T33" s="122" t="s">
        <v>148</v>
      </c>
      <c r="U33" s="123">
        <v>360</v>
      </c>
      <c r="V33" s="123">
        <v>360</v>
      </c>
      <c r="W33" s="122" t="s">
        <v>300</v>
      </c>
      <c r="X33" s="382">
        <v>6.5000000000000002E-2</v>
      </c>
    </row>
    <row r="34" spans="2:25" ht="14.45" customHeight="1" x14ac:dyDescent="0.25">
      <c r="B34" s="318">
        <f>'Flex SP DSCR_MU Pricer'!A31-0.001</f>
        <v>10.374000000000001</v>
      </c>
      <c r="C34" s="160" t="s">
        <v>101</v>
      </c>
      <c r="D34" s="160">
        <f>'Flex SP DSCR_MU Pricer'!C31-0.03</f>
        <v>105.777</v>
      </c>
      <c r="E34" s="197"/>
      <c r="F34" s="758" t="s">
        <v>22</v>
      </c>
      <c r="G34" s="759"/>
      <c r="H34" s="66" t="s">
        <v>23</v>
      </c>
      <c r="I34" s="331"/>
      <c r="J34" s="274">
        <v>-0.5</v>
      </c>
      <c r="K34" s="115">
        <v>-0.5</v>
      </c>
      <c r="L34" s="115">
        <v>-0.5</v>
      </c>
      <c r="M34" s="115">
        <v>-0.75</v>
      </c>
      <c r="N34" s="115">
        <v>-0.75</v>
      </c>
      <c r="O34" s="115">
        <v>-1</v>
      </c>
      <c r="P34" s="346" t="s">
        <v>12</v>
      </c>
      <c r="Q34" s="299"/>
      <c r="R34" s="802" t="s">
        <v>151</v>
      </c>
      <c r="S34" s="803"/>
      <c r="T34" s="120">
        <v>120</v>
      </c>
      <c r="U34" s="120">
        <v>240</v>
      </c>
      <c r="V34" s="120">
        <v>360</v>
      </c>
      <c r="W34" s="122" t="s">
        <v>300</v>
      </c>
      <c r="X34" s="382">
        <v>6.5000000000000002E-2</v>
      </c>
    </row>
    <row r="35" spans="2:25" ht="15" customHeight="1" thickBot="1" x14ac:dyDescent="0.25">
      <c r="B35" s="318">
        <f>'Flex SP DSCR_MU Pricer'!A32-0.001</f>
        <v>10.499000000000001</v>
      </c>
      <c r="C35" s="160" t="s">
        <v>101</v>
      </c>
      <c r="D35" s="160">
        <f>'Flex SP DSCR_MU Pricer'!C32-0.03</f>
        <v>106.027</v>
      </c>
      <c r="E35" s="197"/>
      <c r="F35" s="760"/>
      <c r="G35" s="761"/>
      <c r="H35" s="82" t="s">
        <v>155</v>
      </c>
      <c r="I35" s="332"/>
      <c r="J35" s="329">
        <v>-0.125</v>
      </c>
      <c r="K35" s="321">
        <v>-0.125</v>
      </c>
      <c r="L35" s="321">
        <v>-0.125</v>
      </c>
      <c r="M35" s="321">
        <v>-0.375</v>
      </c>
      <c r="N35" s="321">
        <v>-0.5</v>
      </c>
      <c r="O35" s="319">
        <v>-0.75</v>
      </c>
      <c r="P35" s="346" t="s">
        <v>12</v>
      </c>
      <c r="Q35" s="299"/>
      <c r="R35" s="804" t="s">
        <v>152</v>
      </c>
      <c r="S35" s="805"/>
      <c r="T35" s="124">
        <v>120</v>
      </c>
      <c r="U35" s="124">
        <v>360</v>
      </c>
      <c r="V35" s="124">
        <v>480</v>
      </c>
      <c r="W35" s="125"/>
      <c r="X35" s="126"/>
    </row>
    <row r="36" spans="2:25" ht="15" customHeight="1" thickBot="1" x14ac:dyDescent="0.3">
      <c r="B36" s="318">
        <f>'Flex SP DSCR_MU Pricer'!A33-0.001</f>
        <v>10.624000000000001</v>
      </c>
      <c r="C36" s="160" t="s">
        <v>101</v>
      </c>
      <c r="D36" s="160">
        <f>'Flex SP DSCR_MU Pricer'!C33-0.03</f>
        <v>106.277</v>
      </c>
      <c r="E36" s="197"/>
      <c r="F36" s="760"/>
      <c r="G36" s="761"/>
      <c r="H36" s="756" t="s">
        <v>288</v>
      </c>
      <c r="I36" s="757"/>
      <c r="J36" s="329">
        <v>-0.875</v>
      </c>
      <c r="K36" s="321">
        <v>-0.875</v>
      </c>
      <c r="L36" s="321">
        <v>-0.875</v>
      </c>
      <c r="M36" s="321">
        <v>-0.875</v>
      </c>
      <c r="N36" s="321">
        <v>-0.875</v>
      </c>
      <c r="O36" s="321">
        <v>-0.875</v>
      </c>
      <c r="P36" s="390">
        <v>-0.875</v>
      </c>
      <c r="Q36" s="299"/>
      <c r="R36" s="848" t="s">
        <v>167</v>
      </c>
      <c r="S36" s="849"/>
      <c r="T36" s="849"/>
      <c r="U36" s="849"/>
      <c r="V36" s="849"/>
      <c r="W36" s="849"/>
      <c r="X36" s="850"/>
    </row>
    <row r="37" spans="2:25" ht="15" customHeight="1" thickBot="1" x14ac:dyDescent="0.3">
      <c r="B37" s="318">
        <f>'Flex SP DSCR_MU Pricer'!A34-0.001</f>
        <v>10.749000000000001</v>
      </c>
      <c r="C37" s="160" t="s">
        <v>101</v>
      </c>
      <c r="D37" s="160">
        <f>'Flex SP DSCR_MU Pricer'!C34-0.03</f>
        <v>106.527</v>
      </c>
      <c r="E37" s="197"/>
      <c r="F37" s="760"/>
      <c r="G37" s="761"/>
      <c r="H37" s="392" t="s">
        <v>305</v>
      </c>
      <c r="I37" s="393"/>
      <c r="J37" s="330">
        <v>-0.75</v>
      </c>
      <c r="K37" s="326">
        <v>-0.75</v>
      </c>
      <c r="L37" s="326">
        <v>-0.75</v>
      </c>
      <c r="M37" s="326">
        <v>-0.75</v>
      </c>
      <c r="N37" s="326">
        <v>-0.75</v>
      </c>
      <c r="O37" s="279">
        <v>-1</v>
      </c>
      <c r="P37" s="374" t="s">
        <v>12</v>
      </c>
      <c r="Q37" s="299"/>
      <c r="R37" s="851" t="s">
        <v>168</v>
      </c>
      <c r="S37" s="852"/>
      <c r="T37" s="852"/>
      <c r="U37" s="852"/>
      <c r="V37" s="852"/>
      <c r="W37" s="852"/>
      <c r="X37" s="853"/>
    </row>
    <row r="38" spans="2:25" ht="15" customHeight="1" thickBot="1" x14ac:dyDescent="0.25">
      <c r="B38" s="318">
        <f>'Flex SP DSCR_MU Pricer'!A35-0.001</f>
        <v>10.874000000000001</v>
      </c>
      <c r="C38" s="160" t="s">
        <v>101</v>
      </c>
      <c r="D38" s="160">
        <f>'Flex SP DSCR_MU Pricer'!C35-0.03</f>
        <v>106.777</v>
      </c>
      <c r="E38" s="197"/>
      <c r="F38" s="760"/>
      <c r="G38" s="761"/>
      <c r="H38" s="73" t="s">
        <v>158</v>
      </c>
      <c r="I38" s="305"/>
      <c r="J38" s="329">
        <v>0.125</v>
      </c>
      <c r="K38" s="321">
        <v>0.125</v>
      </c>
      <c r="L38" s="321">
        <v>0.125</v>
      </c>
      <c r="M38" s="321">
        <v>0.125</v>
      </c>
      <c r="N38" s="321">
        <v>0.125</v>
      </c>
      <c r="O38" s="321">
        <v>0.125</v>
      </c>
      <c r="P38" s="321">
        <v>0.125</v>
      </c>
      <c r="Q38" s="299"/>
      <c r="R38" s="180" t="s">
        <v>153</v>
      </c>
      <c r="S38" s="181"/>
      <c r="T38" s="181"/>
      <c r="U38" s="181"/>
      <c r="V38" s="181"/>
      <c r="W38" s="181"/>
      <c r="X38" s="182"/>
    </row>
    <row r="39" spans="2:25" ht="15" customHeight="1" thickBot="1" x14ac:dyDescent="0.3">
      <c r="B39" s="318">
        <f>'Flex SP DSCR_MU Pricer'!A36-0.001</f>
        <v>10.999000000000001</v>
      </c>
      <c r="C39" s="160" t="s">
        <v>101</v>
      </c>
      <c r="D39" s="160">
        <f>'Flex SP DSCR_MU Pricer'!C36-0.03</f>
        <v>107.027</v>
      </c>
      <c r="E39" s="197"/>
      <c r="F39" s="760"/>
      <c r="G39" s="761"/>
      <c r="H39" s="83" t="s">
        <v>26</v>
      </c>
      <c r="I39" s="333"/>
      <c r="J39" s="288">
        <v>-0.125</v>
      </c>
      <c r="K39" s="320">
        <v>-0.125</v>
      </c>
      <c r="L39" s="320">
        <v>-0.25</v>
      </c>
      <c r="M39" s="320">
        <v>-0.25</v>
      </c>
      <c r="N39" s="320">
        <v>-0.375</v>
      </c>
      <c r="O39" s="320">
        <v>-0.5</v>
      </c>
      <c r="P39" s="347">
        <v>-0.75</v>
      </c>
      <c r="Q39" s="299"/>
      <c r="R39" s="180" t="s">
        <v>154</v>
      </c>
      <c r="S39" s="181"/>
      <c r="T39" s="181"/>
      <c r="U39" s="181"/>
      <c r="V39" s="183"/>
      <c r="W39" s="183"/>
      <c r="X39" s="184"/>
    </row>
    <row r="40" spans="2:25" ht="15" customHeight="1" thickBot="1" x14ac:dyDescent="0.25">
      <c r="B40" s="318">
        <f>'Flex SP DSCR_MU Pricer'!A37-0.001</f>
        <v>11.124000000000001</v>
      </c>
      <c r="C40" s="160" t="s">
        <v>101</v>
      </c>
      <c r="D40" s="160">
        <f>'Flex SP DSCR_MU Pricer'!C37-0.03</f>
        <v>107.277</v>
      </c>
      <c r="E40" s="197"/>
      <c r="F40" s="760"/>
      <c r="G40" s="761"/>
      <c r="H40" s="73" t="s">
        <v>45</v>
      </c>
      <c r="I40" s="334"/>
      <c r="J40" s="330">
        <v>-2</v>
      </c>
      <c r="K40" s="326">
        <v>-2</v>
      </c>
      <c r="L40" s="326">
        <v>-2</v>
      </c>
      <c r="M40" s="326">
        <v>-2.25</v>
      </c>
      <c r="N40" s="326">
        <v>-2.25</v>
      </c>
      <c r="O40" s="323" t="s">
        <v>12</v>
      </c>
      <c r="P40" s="348" t="s">
        <v>12</v>
      </c>
      <c r="Q40" s="299"/>
      <c r="R40" s="180" t="s">
        <v>156</v>
      </c>
      <c r="S40" s="183"/>
      <c r="T40" s="183"/>
      <c r="U40" s="183"/>
      <c r="V40" s="181"/>
      <c r="W40" s="181"/>
      <c r="X40" s="182"/>
    </row>
    <row r="41" spans="2:25" ht="16.149999999999999" customHeight="1" thickBot="1" x14ac:dyDescent="0.3">
      <c r="B41" s="318">
        <f>'Flex SP DSCR_MU Pricer'!A38-0.001</f>
        <v>11.249000000000001</v>
      </c>
      <c r="C41" s="160" t="s">
        <v>101</v>
      </c>
      <c r="D41" s="160">
        <f>'Flex SP DSCR_MU Pricer'!C38-0.03</f>
        <v>107.527</v>
      </c>
      <c r="E41" s="197"/>
      <c r="F41" s="760"/>
      <c r="G41" s="761"/>
      <c r="H41" s="83" t="s">
        <v>160</v>
      </c>
      <c r="I41" s="333"/>
      <c r="J41" s="288">
        <v>-0.375</v>
      </c>
      <c r="K41" s="320">
        <v>-0.375</v>
      </c>
      <c r="L41" s="320">
        <v>-0.5</v>
      </c>
      <c r="M41" s="320">
        <v>-0.5</v>
      </c>
      <c r="N41" s="320">
        <v>-0.625</v>
      </c>
      <c r="O41" s="320">
        <v>-0.75</v>
      </c>
      <c r="P41" s="347">
        <v>-0.875</v>
      </c>
      <c r="Q41" s="299"/>
      <c r="R41" s="185" t="s">
        <v>157</v>
      </c>
      <c r="S41" s="186"/>
      <c r="T41" s="187"/>
      <c r="U41" s="187"/>
      <c r="V41" s="187"/>
      <c r="W41" s="187"/>
      <c r="X41" s="188"/>
    </row>
    <row r="42" spans="2:25" ht="16.149999999999999" customHeight="1" thickBot="1" x14ac:dyDescent="0.25">
      <c r="B42" s="318">
        <f>'Flex SP DSCR_MU Pricer'!A39-0.001</f>
        <v>11.374000000000001</v>
      </c>
      <c r="C42" s="160" t="s">
        <v>101</v>
      </c>
      <c r="D42" s="160">
        <f>'Flex SP DSCR_MU Pricer'!C39-0.03</f>
        <v>107.777</v>
      </c>
      <c r="E42" s="197"/>
      <c r="F42" s="760"/>
      <c r="G42" s="761"/>
      <c r="H42" s="73" t="s">
        <v>161</v>
      </c>
      <c r="I42" s="334"/>
      <c r="J42" s="330">
        <v>-0.25</v>
      </c>
      <c r="K42" s="326">
        <v>-0.25</v>
      </c>
      <c r="L42" s="326">
        <v>-0.25</v>
      </c>
      <c r="M42" s="321">
        <v>-0.375</v>
      </c>
      <c r="N42" s="321">
        <v>-0.375</v>
      </c>
      <c r="O42" s="326">
        <v>-0.5</v>
      </c>
      <c r="P42" s="347">
        <v>-0.5</v>
      </c>
      <c r="Q42" s="299"/>
      <c r="R42" s="879" t="s">
        <v>192</v>
      </c>
      <c r="S42" s="880"/>
      <c r="T42" s="880"/>
      <c r="U42" s="880"/>
      <c r="V42" s="880"/>
      <c r="W42" s="880"/>
      <c r="X42" s="881"/>
    </row>
    <row r="43" spans="2:25" ht="16.5" thickBot="1" x14ac:dyDescent="0.25">
      <c r="B43" s="327">
        <f>'Flex SP DSCR_MU Pricer'!A40-0.001</f>
        <v>11.499000000000001</v>
      </c>
      <c r="C43" s="160" t="s">
        <v>101</v>
      </c>
      <c r="D43" s="160">
        <f>'Flex SP DSCR_MU Pricer'!C40-0.03</f>
        <v>108.027</v>
      </c>
      <c r="E43" s="197"/>
      <c r="F43" s="760"/>
      <c r="G43" s="761"/>
      <c r="H43" s="83" t="s">
        <v>57</v>
      </c>
      <c r="I43" s="333"/>
      <c r="J43" s="330">
        <v>-0.25</v>
      </c>
      <c r="K43" s="326">
        <v>-0.25</v>
      </c>
      <c r="L43" s="326">
        <v>-0.25</v>
      </c>
      <c r="M43" s="326">
        <v>-0.25</v>
      </c>
      <c r="N43" s="326">
        <v>-0.25</v>
      </c>
      <c r="O43" s="326">
        <v>-0.25</v>
      </c>
      <c r="P43" s="347">
        <v>-0.25</v>
      </c>
      <c r="Q43" s="299"/>
      <c r="R43" s="882" t="s">
        <v>311</v>
      </c>
      <c r="S43" s="883"/>
      <c r="T43" s="883"/>
      <c r="U43" s="883"/>
      <c r="V43" s="883"/>
      <c r="W43" s="883"/>
      <c r="X43" s="884"/>
    </row>
    <row r="44" spans="2:25" ht="16.5" customHeight="1" thickBot="1" x14ac:dyDescent="0.3">
      <c r="B44" s="328" t="s">
        <v>159</v>
      </c>
      <c r="C44" s="844">
        <v>98</v>
      </c>
      <c r="D44" s="845"/>
      <c r="E44" s="197"/>
      <c r="F44" s="760"/>
      <c r="G44" s="761"/>
      <c r="H44" s="73" t="s">
        <v>162</v>
      </c>
      <c r="I44" s="334"/>
      <c r="J44" s="274">
        <v>-0.5</v>
      </c>
      <c r="K44" s="115">
        <v>-0.5</v>
      </c>
      <c r="L44" s="115">
        <v>-0.75</v>
      </c>
      <c r="M44" s="115">
        <v>-0.75</v>
      </c>
      <c r="N44" s="115">
        <v>-0.75</v>
      </c>
      <c r="O44" s="115">
        <v>-0.875</v>
      </c>
      <c r="P44" s="347">
        <v>-1.125</v>
      </c>
      <c r="Q44" s="299"/>
      <c r="R44" s="789" t="s">
        <v>339</v>
      </c>
      <c r="S44" s="790"/>
      <c r="T44" s="790"/>
      <c r="U44" s="790"/>
      <c r="V44" s="790"/>
      <c r="W44" s="790"/>
      <c r="X44" s="791"/>
    </row>
    <row r="45" spans="2:25" ht="16.149999999999999" customHeight="1" thickBot="1" x14ac:dyDescent="0.25">
      <c r="B45" s="85" t="s">
        <v>181</v>
      </c>
      <c r="C45" s="86" t="s">
        <v>33</v>
      </c>
      <c r="D45" s="85" t="s">
        <v>31</v>
      </c>
      <c r="E45" s="197"/>
      <c r="F45" s="760"/>
      <c r="G45" s="761"/>
      <c r="H45" s="380" t="s">
        <v>303</v>
      </c>
      <c r="I45" s="381"/>
      <c r="J45" s="330">
        <v>-2.125</v>
      </c>
      <c r="K45" s="330">
        <v>-2.125</v>
      </c>
      <c r="L45" s="326">
        <v>-2.25</v>
      </c>
      <c r="M45" s="326">
        <v>-2.5</v>
      </c>
      <c r="N45" s="326">
        <v>-3</v>
      </c>
      <c r="O45" s="321">
        <v>-3.25</v>
      </c>
      <c r="P45" s="349" t="s">
        <v>12</v>
      </c>
      <c r="Q45" s="299"/>
      <c r="R45" s="789" t="s">
        <v>193</v>
      </c>
      <c r="S45" s="790"/>
      <c r="T45" s="790"/>
      <c r="U45" s="790"/>
      <c r="V45" s="790"/>
      <c r="W45" s="790"/>
      <c r="X45" s="791"/>
    </row>
    <row r="46" spans="2:25" ht="16.5" thickBot="1" x14ac:dyDescent="0.25">
      <c r="B46" s="158" t="s">
        <v>183</v>
      </c>
      <c r="C46" s="127">
        <v>-2.5</v>
      </c>
      <c r="D46" s="159">
        <v>101</v>
      </c>
      <c r="E46" s="300"/>
      <c r="F46" s="760"/>
      <c r="G46" s="761"/>
      <c r="H46" s="261" t="s">
        <v>163</v>
      </c>
      <c r="I46" s="335"/>
      <c r="J46" s="330">
        <v>-2</v>
      </c>
      <c r="K46" s="326">
        <v>-2</v>
      </c>
      <c r="L46" s="326">
        <v>-2.125</v>
      </c>
      <c r="M46" s="326">
        <v>-2.375</v>
      </c>
      <c r="N46" s="326">
        <v>-2.5</v>
      </c>
      <c r="O46" s="321">
        <v>-2.75</v>
      </c>
      <c r="P46" s="349" t="s">
        <v>12</v>
      </c>
      <c r="Q46" s="299"/>
      <c r="R46" s="796" t="s">
        <v>116</v>
      </c>
      <c r="S46" s="797"/>
      <c r="T46" s="797"/>
      <c r="U46" s="797"/>
      <c r="V46" s="797"/>
      <c r="W46" s="797"/>
      <c r="X46" s="798"/>
    </row>
    <row r="47" spans="2:25" ht="16.5" customHeight="1" thickBot="1" x14ac:dyDescent="0.3">
      <c r="B47" s="158" t="s">
        <v>182</v>
      </c>
      <c r="C47" s="127">
        <v>-1.25</v>
      </c>
      <c r="D47" s="159">
        <v>101</v>
      </c>
      <c r="E47" s="301"/>
      <c r="F47" s="760"/>
      <c r="G47" s="761"/>
      <c r="H47" s="773" t="s">
        <v>164</v>
      </c>
      <c r="I47" s="774"/>
      <c r="J47" s="329">
        <v>-0.5</v>
      </c>
      <c r="K47" s="321">
        <v>-0.5</v>
      </c>
      <c r="L47" s="321">
        <v>-0.5</v>
      </c>
      <c r="M47" s="378" t="s">
        <v>12</v>
      </c>
      <c r="N47" s="378" t="s">
        <v>12</v>
      </c>
      <c r="O47" s="323" t="s">
        <v>12</v>
      </c>
      <c r="P47" s="350" t="s">
        <v>12</v>
      </c>
      <c r="Q47" s="299"/>
      <c r="R47" s="799" t="s">
        <v>179</v>
      </c>
      <c r="S47" s="800"/>
      <c r="T47" s="800"/>
      <c r="U47" s="800"/>
      <c r="V47" s="800"/>
      <c r="W47" s="800"/>
      <c r="X47" s="801"/>
      <c r="Y47" s="198"/>
    </row>
    <row r="48" spans="2:25" ht="14.45" customHeight="1" thickBot="1" x14ac:dyDescent="0.25">
      <c r="B48" s="158">
        <v>12</v>
      </c>
      <c r="C48" s="127">
        <v>-1</v>
      </c>
      <c r="D48" s="159">
        <v>101.5</v>
      </c>
      <c r="E48" s="301"/>
      <c r="F48" s="760"/>
      <c r="G48" s="761"/>
      <c r="H48" s="773" t="s">
        <v>265</v>
      </c>
      <c r="I48" s="774"/>
      <c r="J48" s="330">
        <v>-1.125</v>
      </c>
      <c r="K48" s="326">
        <v>-1.125</v>
      </c>
      <c r="L48" s="326">
        <v>-1.125</v>
      </c>
      <c r="M48" s="326">
        <v>-1.125</v>
      </c>
      <c r="N48" s="326">
        <v>-1.125</v>
      </c>
      <c r="O48" s="326">
        <v>-1.125</v>
      </c>
      <c r="P48" s="348" t="s">
        <v>12</v>
      </c>
      <c r="Q48" s="299"/>
      <c r="R48" s="876" t="s">
        <v>180</v>
      </c>
      <c r="S48" s="877"/>
      <c r="T48" s="877"/>
      <c r="U48" s="877"/>
      <c r="V48" s="877"/>
      <c r="W48" s="877"/>
      <c r="X48" s="878"/>
      <c r="Y48" s="199"/>
    </row>
    <row r="49" spans="2:25" ht="14.45" customHeight="1" thickBot="1" x14ac:dyDescent="0.3">
      <c r="B49" s="158">
        <v>24</v>
      </c>
      <c r="C49" s="127">
        <v>-0.625</v>
      </c>
      <c r="D49" s="159">
        <v>102.25</v>
      </c>
      <c r="E49" s="301"/>
      <c r="F49" s="760"/>
      <c r="G49" s="761"/>
      <c r="H49" s="773" t="s">
        <v>51</v>
      </c>
      <c r="I49" s="774"/>
      <c r="J49" s="274">
        <v>-0.625</v>
      </c>
      <c r="K49" s="115">
        <v>-0.625</v>
      </c>
      <c r="L49" s="115">
        <v>-0.625</v>
      </c>
      <c r="M49" s="115">
        <v>-0.625</v>
      </c>
      <c r="N49" s="115">
        <v>-0.625</v>
      </c>
      <c r="O49" s="115">
        <v>-0.625</v>
      </c>
      <c r="P49" s="348" t="s">
        <v>12</v>
      </c>
      <c r="Q49" s="299"/>
      <c r="R49" s="869" t="s">
        <v>186</v>
      </c>
      <c r="S49" s="870"/>
      <c r="T49" s="870"/>
      <c r="U49" s="870"/>
      <c r="V49" s="870"/>
      <c r="W49" s="870"/>
      <c r="X49" s="871"/>
      <c r="Y49" s="88"/>
    </row>
    <row r="50" spans="2:25" ht="14.45" customHeight="1" thickBot="1" x14ac:dyDescent="0.3">
      <c r="B50" s="158">
        <v>36</v>
      </c>
      <c r="C50" s="127">
        <v>0</v>
      </c>
      <c r="D50" s="159">
        <v>103</v>
      </c>
      <c r="E50" s="300"/>
      <c r="F50" s="762"/>
      <c r="G50" s="763"/>
      <c r="H50" s="771" t="s">
        <v>264</v>
      </c>
      <c r="I50" s="772"/>
      <c r="J50" s="274">
        <v>-0.625</v>
      </c>
      <c r="K50" s="115">
        <v>-0.625</v>
      </c>
      <c r="L50" s="115">
        <v>-0.625</v>
      </c>
      <c r="M50" s="115">
        <v>-0.625</v>
      </c>
      <c r="N50" s="115">
        <v>-0.625</v>
      </c>
      <c r="O50" s="115">
        <v>-0.625</v>
      </c>
      <c r="P50" s="351" t="s">
        <v>12</v>
      </c>
      <c r="Q50" s="299"/>
      <c r="R50" s="869" t="s">
        <v>165</v>
      </c>
      <c r="S50" s="870"/>
      <c r="T50" s="870"/>
      <c r="U50" s="870"/>
      <c r="V50" s="870"/>
      <c r="W50" s="870"/>
      <c r="X50" s="871"/>
      <c r="Y50" s="88"/>
    </row>
    <row r="51" spans="2:25" ht="14.45" customHeight="1" thickBot="1" x14ac:dyDescent="0.3">
      <c r="B51" s="158">
        <v>48</v>
      </c>
      <c r="C51" s="127">
        <v>0.375</v>
      </c>
      <c r="D51" s="159">
        <v>103</v>
      </c>
      <c r="E51" s="300"/>
      <c r="F51" s="748" t="s">
        <v>283</v>
      </c>
      <c r="G51" s="749"/>
      <c r="H51" s="750"/>
      <c r="I51" s="751"/>
      <c r="J51" s="341"/>
      <c r="K51" s="743" t="s">
        <v>14</v>
      </c>
      <c r="L51" s="744"/>
      <c r="M51" s="744"/>
      <c r="N51" s="744"/>
      <c r="O51" s="745"/>
      <c r="P51" s="295" t="s">
        <v>63</v>
      </c>
      <c r="Q51" s="299"/>
      <c r="R51" s="775" t="s">
        <v>184</v>
      </c>
      <c r="S51" s="776"/>
      <c r="T51" s="776"/>
      <c r="U51" s="776"/>
      <c r="V51" s="776"/>
      <c r="W51" s="776"/>
      <c r="X51" s="777"/>
      <c r="Y51" s="87"/>
    </row>
    <row r="52" spans="2:25" ht="14.45" customHeight="1" thickBot="1" x14ac:dyDescent="0.3">
      <c r="B52" s="158">
        <v>60</v>
      </c>
      <c r="C52" s="127">
        <v>0.75</v>
      </c>
      <c r="D52" s="159">
        <v>103</v>
      </c>
      <c r="E52" s="300"/>
      <c r="F52" s="336" t="s">
        <v>282</v>
      </c>
      <c r="G52" s="337"/>
      <c r="H52" s="337"/>
      <c r="I52" s="338"/>
      <c r="J52" s="341"/>
      <c r="K52" s="271" t="s">
        <v>287</v>
      </c>
      <c r="L52" s="752" t="s">
        <v>297</v>
      </c>
      <c r="M52" s="753"/>
      <c r="N52" s="746" t="s">
        <v>296</v>
      </c>
      <c r="O52" s="747"/>
      <c r="P52" s="306">
        <f>'Flex Select Prime Pricer'!H4</f>
        <v>5.3310000000000004</v>
      </c>
      <c r="Q52" s="299"/>
      <c r="R52" s="775" t="s">
        <v>185</v>
      </c>
      <c r="S52" s="776"/>
      <c r="T52" s="776"/>
      <c r="U52" s="776"/>
      <c r="V52" s="776"/>
      <c r="W52" s="776"/>
      <c r="X52" s="777"/>
      <c r="Y52" s="87"/>
    </row>
    <row r="53" spans="2:25" ht="15" customHeight="1" thickBot="1" x14ac:dyDescent="0.3">
      <c r="B53" s="89" t="s">
        <v>306</v>
      </c>
      <c r="C53" s="90">
        <v>-0.25</v>
      </c>
      <c r="D53" s="114">
        <v>103</v>
      </c>
      <c r="E53" s="302"/>
      <c r="F53" s="336" t="s">
        <v>281</v>
      </c>
      <c r="G53" s="337"/>
      <c r="H53" s="337"/>
      <c r="I53" s="338"/>
      <c r="J53" s="259"/>
      <c r="K53" s="659" t="s">
        <v>17</v>
      </c>
      <c r="L53" s="660"/>
      <c r="M53" s="660"/>
      <c r="N53" s="660"/>
      <c r="O53" s="660"/>
      <c r="P53" s="661"/>
      <c r="Q53" s="303"/>
      <c r="R53" s="778" t="s">
        <v>191</v>
      </c>
      <c r="S53" s="779"/>
      <c r="T53" s="779"/>
      <c r="U53" s="779"/>
      <c r="V53" s="779"/>
      <c r="W53" s="779"/>
      <c r="X53" s="780"/>
    </row>
    <row r="54" spans="2:25" x14ac:dyDescent="0.2">
      <c r="N54" s="84"/>
      <c r="O54" s="84"/>
      <c r="P54" s="84"/>
      <c r="R54" s="200"/>
      <c r="S54" s="200"/>
      <c r="T54" s="200"/>
      <c r="U54" s="200"/>
      <c r="V54" s="200"/>
      <c r="W54" s="200"/>
      <c r="X54" s="304"/>
    </row>
    <row r="55" spans="2:25" x14ac:dyDescent="0.2">
      <c r="B55" s="742"/>
      <c r="C55" s="742"/>
      <c r="D55" s="742"/>
      <c r="N55" s="84"/>
      <c r="O55" s="84"/>
      <c r="P55" s="84"/>
      <c r="R55" s="200"/>
      <c r="S55" s="200"/>
      <c r="T55" s="200"/>
      <c r="U55" s="200"/>
      <c r="V55" s="200"/>
      <c r="W55" s="200"/>
      <c r="X55" s="200"/>
    </row>
    <row r="56" spans="2:25" x14ac:dyDescent="0.2">
      <c r="N56" s="84"/>
      <c r="O56" s="84"/>
      <c r="P56" s="84"/>
    </row>
    <row r="57" spans="2:25" x14ac:dyDescent="0.2">
      <c r="N57" s="84"/>
      <c r="O57" s="84"/>
      <c r="P57" s="84"/>
    </row>
  </sheetData>
  <mergeCells count="78">
    <mergeCell ref="H47:I47"/>
    <mergeCell ref="R23:T23"/>
    <mergeCell ref="U23:X23"/>
    <mergeCell ref="R24:T24"/>
    <mergeCell ref="U24:X24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</mergeCells>
  <conditionalFormatting sqref="B45:C51">
    <cfRule type="cellIs" dxfId="63" priority="2255" operator="equal">
      <formula>"N/A"</formula>
    </cfRule>
  </conditionalFormatting>
  <conditionalFormatting sqref="B6:D43">
    <cfRule type="cellIs" dxfId="62" priority="2360" operator="equal">
      <formula>"N/A"</formula>
    </cfRule>
  </conditionalFormatting>
  <conditionalFormatting sqref="D46:D52">
    <cfRule type="cellIs" dxfId="61" priority="3225" operator="equal">
      <formula>"N/A"</formula>
    </cfRule>
  </conditionalFormatting>
  <conditionalFormatting sqref="E5">
    <cfRule type="cellIs" dxfId="60" priority="3292" operator="equal">
      <formula>"N/A"</formula>
    </cfRule>
  </conditionalFormatting>
  <conditionalFormatting sqref="E47:E49">
    <cfRule type="cellIs" dxfId="59" priority="3269" operator="equal">
      <formula>"N/A"</formula>
    </cfRule>
  </conditionalFormatting>
  <conditionalFormatting sqref="F6:F7">
    <cfRule type="cellIs" dxfId="58" priority="1" operator="equal">
      <formula>"N/A"</formula>
    </cfRule>
  </conditionalFormatting>
  <conditionalFormatting sqref="F16:F18">
    <cfRule type="cellIs" dxfId="57" priority="78" operator="equal">
      <formula>"N/A"</formula>
    </cfRule>
  </conditionalFormatting>
  <conditionalFormatting sqref="F23:F26">
    <cfRule type="cellIs" dxfId="56" priority="80" operator="equal">
      <formula>"N/A"</formula>
    </cfRule>
  </conditionalFormatting>
  <conditionalFormatting sqref="F34">
    <cfRule type="cellIs" dxfId="55" priority="729" operator="equal">
      <formula>"N/A"</formula>
    </cfRule>
  </conditionalFormatting>
  <conditionalFormatting sqref="H27:H35 I28:I35 H44 O45:P45">
    <cfRule type="cellIs" dxfId="54" priority="807" operator="equal">
      <formula>"N/A"</formula>
    </cfRule>
  </conditionalFormatting>
  <conditionalFormatting sqref="H7:I15">
    <cfRule type="cellIs" dxfId="53" priority="13" operator="equal">
      <formula>"N/A"</formula>
    </cfRule>
  </conditionalFormatting>
  <conditionalFormatting sqref="H19:I23">
    <cfRule type="cellIs" dxfId="52" priority="33" operator="equal">
      <formula>"N/A"</formula>
    </cfRule>
  </conditionalFormatting>
  <conditionalFormatting sqref="H25:I31">
    <cfRule type="cellIs" dxfId="51" priority="650" operator="equal">
      <formula>"N/A"</formula>
    </cfRule>
  </conditionalFormatting>
  <conditionalFormatting sqref="H33:I34">
    <cfRule type="cellIs" dxfId="50" priority="719" operator="equal">
      <formula>"N/A"</formula>
    </cfRule>
  </conditionalFormatting>
  <conditionalFormatting sqref="H37:I46">
    <cfRule type="cellIs" dxfId="49" priority="150" operator="equal">
      <formula>"N/A"</formula>
    </cfRule>
  </conditionalFormatting>
  <conditionalFormatting sqref="H31:O31">
    <cfRule type="cellIs" dxfId="48" priority="707" operator="equal">
      <formula>"N/A"</formula>
    </cfRule>
  </conditionalFormatting>
  <conditionalFormatting sqref="H26:P26">
    <cfRule type="cellIs" dxfId="47" priority="204" operator="equal">
      <formula>"N/A"</formula>
    </cfRule>
  </conditionalFormatting>
  <conditionalFormatting sqref="I46">
    <cfRule type="cellIs" dxfId="46" priority="704" operator="equal">
      <formula>"N/A"</formula>
    </cfRule>
  </conditionalFormatting>
  <conditionalFormatting sqref="I27:P27 H29:P30">
    <cfRule type="cellIs" dxfId="45" priority="700" operator="equal">
      <formula>"N/A"</formula>
    </cfRule>
  </conditionalFormatting>
  <conditionalFormatting sqref="J47:L47">
    <cfRule type="cellIs" dxfId="44" priority="477" operator="equal">
      <formula>"N/A"</formula>
    </cfRule>
  </conditionalFormatting>
  <conditionalFormatting sqref="J18:M18">
    <cfRule type="cellIs" dxfId="43" priority="67" operator="equal">
      <formula>""</formula>
    </cfRule>
  </conditionalFormatting>
  <conditionalFormatting sqref="J12:N12">
    <cfRule type="cellIs" dxfId="42" priority="11" operator="equal">
      <formula>""</formula>
    </cfRule>
  </conditionalFormatting>
  <conditionalFormatting sqref="J14:N15">
    <cfRule type="cellIs" dxfId="41" priority="12" operator="equal">
      <formula>"N/A"</formula>
    </cfRule>
  </conditionalFormatting>
  <conditionalFormatting sqref="J26:N27">
    <cfRule type="cellIs" dxfId="40" priority="426" operator="equal">
      <formula>"N/A"</formula>
    </cfRule>
  </conditionalFormatting>
  <conditionalFormatting sqref="J37:N37">
    <cfRule type="cellIs" dxfId="39" priority="218" operator="equal">
      <formula>"N/A"</formula>
    </cfRule>
  </conditionalFormatting>
  <conditionalFormatting sqref="J40:N40">
    <cfRule type="cellIs" dxfId="38" priority="386" operator="equal">
      <formula>"N/A"</formula>
    </cfRule>
  </conditionalFormatting>
  <conditionalFormatting sqref="J7:O11">
    <cfRule type="cellIs" dxfId="37" priority="2" operator="equal">
      <formula>""</formula>
    </cfRule>
  </conditionalFormatting>
  <conditionalFormatting sqref="J19:O19">
    <cfRule type="cellIs" dxfId="36" priority="66" operator="equal">
      <formula>""</formula>
    </cfRule>
  </conditionalFormatting>
  <conditionalFormatting sqref="J25:O25">
    <cfRule type="cellIs" dxfId="35" priority="367" operator="equal">
      <formula>""</formula>
    </cfRule>
  </conditionalFormatting>
  <conditionalFormatting sqref="J28:O28">
    <cfRule type="cellIs" dxfId="34" priority="191" operator="equal">
      <formula>""</formula>
    </cfRule>
  </conditionalFormatting>
  <conditionalFormatting sqref="J30:O30">
    <cfRule type="cellIs" dxfId="33" priority="356" operator="equal">
      <formula>"N/A"</formula>
    </cfRule>
  </conditionalFormatting>
  <conditionalFormatting sqref="J34:O34">
    <cfRule type="cellIs" dxfId="32" priority="355" operator="equal">
      <formula>""</formula>
    </cfRule>
  </conditionalFormatting>
  <conditionalFormatting sqref="J36:O38">
    <cfRule type="cellIs" dxfId="31" priority="373" operator="equal">
      <formula>"N/A"</formula>
    </cfRule>
  </conditionalFormatting>
  <conditionalFormatting sqref="J39:O39">
    <cfRule type="cellIs" dxfId="30" priority="217" operator="equal">
      <formula>""</formula>
    </cfRule>
  </conditionalFormatting>
  <conditionalFormatting sqref="J41:O41">
    <cfRule type="cellIs" dxfId="29" priority="216" operator="equal">
      <formula>""</formula>
    </cfRule>
  </conditionalFormatting>
  <conditionalFormatting sqref="J44:O44">
    <cfRule type="cellIs" dxfId="28" priority="215" operator="equal">
      <formula>""</formula>
    </cfRule>
  </conditionalFormatting>
  <conditionalFormatting sqref="J45:O46">
    <cfRule type="cellIs" dxfId="27" priority="438" operator="equal">
      <formula>"N/A"</formula>
    </cfRule>
  </conditionalFormatting>
  <conditionalFormatting sqref="J49:O50">
    <cfRule type="cellIs" dxfId="26" priority="202" operator="equal">
      <formula>""</formula>
    </cfRule>
  </conditionalFormatting>
  <conditionalFormatting sqref="J6:P6">
    <cfRule type="cellIs" dxfId="25" priority="25" operator="equal">
      <formula>"N/A"</formula>
    </cfRule>
  </conditionalFormatting>
  <conditionalFormatting sqref="J16:P16">
    <cfRule type="cellIs" dxfId="24" priority="81" operator="equal">
      <formula>"N/A"</formula>
    </cfRule>
  </conditionalFormatting>
  <conditionalFormatting sqref="J20:P20">
    <cfRule type="cellIs" dxfId="23" priority="70" operator="equal">
      <formula>""</formula>
    </cfRule>
  </conditionalFormatting>
  <conditionalFormatting sqref="J29:P31">
    <cfRule type="cellIs" dxfId="22" priority="358" operator="equal">
      <formula>"N/A"</formula>
    </cfRule>
  </conditionalFormatting>
  <conditionalFormatting sqref="J35:P35">
    <cfRule type="cellIs" dxfId="21" priority="596" operator="equal">
      <formula>"N/A"</formula>
    </cfRule>
  </conditionalFormatting>
  <conditionalFormatting sqref="J42:P43">
    <cfRule type="cellIs" dxfId="20" priority="512" operator="equal">
      <formula>"N/A"</formula>
    </cfRule>
  </conditionalFormatting>
  <conditionalFormatting sqref="J48:P48">
    <cfRule type="cellIs" dxfId="19" priority="443" operator="equal">
      <formula>"N/A"</formula>
    </cfRule>
  </conditionalFormatting>
  <conditionalFormatting sqref="N21">
    <cfRule type="cellIs" dxfId="18" priority="73" operator="equal">
      <formula>"N/A"</formula>
    </cfRule>
  </conditionalFormatting>
  <conditionalFormatting sqref="O13:O15">
    <cfRule type="cellIs" dxfId="17" priority="15" operator="equal">
      <formula>"N/A"</formula>
    </cfRule>
  </conditionalFormatting>
  <conditionalFormatting sqref="O18">
    <cfRule type="cellIs" dxfId="16" priority="68" operator="equal">
      <formula>"N/A"</formula>
    </cfRule>
  </conditionalFormatting>
  <conditionalFormatting sqref="O21:P22">
    <cfRule type="cellIs" dxfId="15" priority="71" operator="equal">
      <formula>"N/A"</formula>
    </cfRule>
  </conditionalFormatting>
  <conditionalFormatting sqref="O32:P33">
    <cfRule type="cellIs" dxfId="14" priority="636" operator="equal">
      <formula>"N/A"</formula>
    </cfRule>
  </conditionalFormatting>
  <conditionalFormatting sqref="P8:P9">
    <cfRule type="cellIs" dxfId="13" priority="6" operator="equal">
      <formula>""</formula>
    </cfRule>
  </conditionalFormatting>
  <conditionalFormatting sqref="P11:P15">
    <cfRule type="cellIs" dxfId="12" priority="16" operator="equal">
      <formula>"N/A"</formula>
    </cfRule>
  </conditionalFormatting>
  <conditionalFormatting sqref="P18:P19">
    <cfRule type="cellIs" dxfId="11" priority="77" operator="equal">
      <formula>"N/A"</formula>
    </cfRule>
  </conditionalFormatting>
  <conditionalFormatting sqref="P23">
    <cfRule type="cellIs" dxfId="10" priority="69" operator="equal">
      <formula>"N/A"</formula>
    </cfRule>
  </conditionalFormatting>
  <conditionalFormatting sqref="P25">
    <cfRule type="cellIs" dxfId="9" priority="699" operator="equal">
      <formula>"N/A"</formula>
    </cfRule>
  </conditionalFormatting>
  <conditionalFormatting sqref="P27:P31">
    <cfRule type="cellIs" dxfId="8" priority="192" operator="equal">
      <formula>"N/A"</formula>
    </cfRule>
  </conditionalFormatting>
  <conditionalFormatting sqref="P33:P36">
    <cfRule type="cellIs" dxfId="7" priority="372" operator="equal">
      <formula>"N/A"</formula>
    </cfRule>
  </conditionalFormatting>
  <conditionalFormatting sqref="P38:P41">
    <cfRule type="cellIs" dxfId="6" priority="542" operator="equal">
      <formula>"N/A"</formula>
    </cfRule>
  </conditionalFormatting>
  <conditionalFormatting sqref="P43:P46">
    <cfRule type="cellIs" dxfId="5" priority="484" operator="equal">
      <formula>"N/A"</formula>
    </cfRule>
  </conditionalFormatting>
  <conditionalFormatting sqref="P49:P50">
    <cfRule type="cellIs" dxfId="4" priority="205" operator="equal">
      <formula>"N/A"</formula>
    </cfRule>
  </conditionalFormatting>
  <conditionalFormatting sqref="R49">
    <cfRule type="cellIs" dxfId="3" priority="3056" operator="equal">
      <formula>"N/A"</formula>
    </cfRule>
  </conditionalFormatting>
  <conditionalFormatting sqref="Y49:Y52">
    <cfRule type="cellIs" dxfId="2" priority="3210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0"/>
  <sheetViews>
    <sheetView topLeftCell="A21" workbookViewId="0">
      <selection activeCell="I36" sqref="I36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87" t="s">
        <v>127</v>
      </c>
      <c r="E1" s="887"/>
      <c r="F1" s="887"/>
      <c r="G1" s="887"/>
      <c r="H1" s="887"/>
      <c r="I1" s="887"/>
      <c r="J1" s="887"/>
      <c r="K1" s="887"/>
      <c r="L1" s="887"/>
      <c r="M1" s="887"/>
      <c r="N1" s="887"/>
    </row>
    <row r="2" spans="1:14" ht="15" customHeight="1" thickBot="1" x14ac:dyDescent="0.3">
      <c r="D2" s="888"/>
      <c r="E2" s="888"/>
      <c r="F2" s="888"/>
      <c r="G2" s="888"/>
      <c r="H2" s="888"/>
      <c r="I2" s="888"/>
      <c r="J2" s="888"/>
      <c r="K2" s="888"/>
      <c r="L2" s="888"/>
      <c r="M2" s="888"/>
      <c r="N2" s="888"/>
    </row>
    <row r="3" spans="1:14" ht="15" customHeight="1" thickBot="1" x14ac:dyDescent="0.3">
      <c r="A3" s="352" t="s">
        <v>107</v>
      </c>
      <c r="B3" s="353" t="s">
        <v>128</v>
      </c>
      <c r="C3" s="354" t="s">
        <v>129</v>
      </c>
    </row>
    <row r="4" spans="1:14" x14ac:dyDescent="0.25">
      <c r="A4" s="355">
        <v>7</v>
      </c>
      <c r="B4" s="355">
        <v>98.538300000000007</v>
      </c>
      <c r="C4" s="244">
        <v>98.338300000000004</v>
      </c>
    </row>
    <row r="5" spans="1:14" x14ac:dyDescent="0.25">
      <c r="A5" s="356">
        <v>7.125</v>
      </c>
      <c r="B5" s="356">
        <v>98.913300000000007</v>
      </c>
      <c r="C5" s="244">
        <v>99.088300000000004</v>
      </c>
    </row>
    <row r="6" spans="1:14" x14ac:dyDescent="0.25">
      <c r="A6" s="355">
        <v>7.25</v>
      </c>
      <c r="B6" s="355">
        <v>99.288300000000007</v>
      </c>
      <c r="C6" s="244">
        <v>99.463300000000004</v>
      </c>
    </row>
    <row r="7" spans="1:14" x14ac:dyDescent="0.25">
      <c r="A7" s="356">
        <v>7.375</v>
      </c>
      <c r="B7" s="356">
        <v>99.600800000000007</v>
      </c>
      <c r="C7" s="244">
        <v>99.838300000000004</v>
      </c>
    </row>
    <row r="8" spans="1:14" x14ac:dyDescent="0.25">
      <c r="A8" s="355">
        <v>7.5</v>
      </c>
      <c r="B8" s="355">
        <v>99.913300000000007</v>
      </c>
      <c r="C8" s="244">
        <v>100.1508</v>
      </c>
    </row>
    <row r="9" spans="1:14" x14ac:dyDescent="0.25">
      <c r="A9" s="356">
        <v>7.625</v>
      </c>
      <c r="B9" s="356">
        <v>100.22580000000001</v>
      </c>
      <c r="C9" s="244">
        <v>100.4633</v>
      </c>
    </row>
    <row r="10" spans="1:14" x14ac:dyDescent="0.25">
      <c r="A10" s="355">
        <v>7.75</v>
      </c>
      <c r="B10" s="355">
        <v>100.53830000000001</v>
      </c>
      <c r="C10" s="244">
        <v>100.7758</v>
      </c>
    </row>
    <row r="11" spans="1:14" x14ac:dyDescent="0.25">
      <c r="A11" s="356">
        <v>7.875</v>
      </c>
      <c r="B11" s="356">
        <v>100.81950000000001</v>
      </c>
      <c r="C11" s="476">
        <v>100.9633</v>
      </c>
    </row>
    <row r="12" spans="1:14" x14ac:dyDescent="0.25">
      <c r="A12" s="355">
        <v>8</v>
      </c>
      <c r="B12" s="355">
        <v>101.10080000000001</v>
      </c>
      <c r="C12" s="476">
        <v>101.2445</v>
      </c>
    </row>
    <row r="13" spans="1:14" x14ac:dyDescent="0.25">
      <c r="A13" s="356">
        <v>8.125</v>
      </c>
      <c r="B13" s="356">
        <v>101.38200000000001</v>
      </c>
      <c r="C13" s="476">
        <v>101.4008</v>
      </c>
    </row>
    <row r="14" spans="1:14" x14ac:dyDescent="0.25">
      <c r="A14" s="355">
        <v>8.25</v>
      </c>
      <c r="B14" s="355">
        <v>101.66330000000001</v>
      </c>
      <c r="C14" s="476">
        <v>101.682</v>
      </c>
    </row>
    <row r="15" spans="1:14" x14ac:dyDescent="0.25">
      <c r="A15" s="356">
        <v>8.375</v>
      </c>
      <c r="B15" s="356">
        <v>101.94450000000001</v>
      </c>
      <c r="C15" s="476">
        <v>101.9633</v>
      </c>
    </row>
    <row r="16" spans="1:14" x14ac:dyDescent="0.25">
      <c r="A16" s="355">
        <v>8.5</v>
      </c>
      <c r="B16" s="355">
        <v>102.22580000000001</v>
      </c>
      <c r="C16" s="476">
        <v>102.2445</v>
      </c>
    </row>
    <row r="17" spans="1:5" x14ac:dyDescent="0.25">
      <c r="A17" s="356">
        <v>8.625</v>
      </c>
      <c r="B17" s="356">
        <v>102.50700000000001</v>
      </c>
      <c r="C17" s="476">
        <v>102.4008</v>
      </c>
    </row>
    <row r="18" spans="1:5" x14ac:dyDescent="0.25">
      <c r="A18" s="355">
        <v>8.75</v>
      </c>
      <c r="B18" s="355">
        <v>102.75700000000001</v>
      </c>
      <c r="C18" s="476">
        <v>102.682</v>
      </c>
    </row>
    <row r="19" spans="1:5" x14ac:dyDescent="0.25">
      <c r="A19" s="356">
        <v>8.875</v>
      </c>
      <c r="B19" s="356">
        <v>103.00700000000001</v>
      </c>
      <c r="C19" s="476">
        <v>102.932</v>
      </c>
    </row>
    <row r="20" spans="1:5" x14ac:dyDescent="0.25">
      <c r="A20" s="355">
        <v>9</v>
      </c>
      <c r="B20" s="355">
        <v>103.25700000000001</v>
      </c>
      <c r="C20" s="476">
        <v>103.182</v>
      </c>
    </row>
    <row r="21" spans="1:5" x14ac:dyDescent="0.25">
      <c r="A21" s="356">
        <v>9.125</v>
      </c>
      <c r="B21" s="356">
        <v>103.50700000000001</v>
      </c>
      <c r="C21" s="244">
        <v>103.307</v>
      </c>
    </row>
    <row r="22" spans="1:5" x14ac:dyDescent="0.25">
      <c r="A22" s="355">
        <v>9.25</v>
      </c>
      <c r="B22" s="355">
        <v>103.75700000000001</v>
      </c>
      <c r="C22" s="244">
        <v>103.557</v>
      </c>
    </row>
    <row r="23" spans="1:5" x14ac:dyDescent="0.25">
      <c r="A23" s="356">
        <v>9.375</v>
      </c>
      <c r="B23" s="356">
        <v>104.00700000000001</v>
      </c>
      <c r="C23" s="244">
        <v>103.807</v>
      </c>
    </row>
    <row r="24" spans="1:5" x14ac:dyDescent="0.25">
      <c r="A24" s="355">
        <v>9.5</v>
      </c>
      <c r="B24" s="355">
        <v>104.25700000000001</v>
      </c>
      <c r="C24" s="244">
        <v>104.057</v>
      </c>
    </row>
    <row r="25" spans="1:5" x14ac:dyDescent="0.25">
      <c r="A25" s="356">
        <v>9.625</v>
      </c>
      <c r="B25" s="356">
        <v>104.50700000000001</v>
      </c>
      <c r="C25" s="244">
        <v>104.307</v>
      </c>
    </row>
    <row r="26" spans="1:5" x14ac:dyDescent="0.25">
      <c r="A26" s="355">
        <v>9.75</v>
      </c>
      <c r="B26" s="355">
        <v>104.75700000000001</v>
      </c>
      <c r="C26" s="244">
        <v>104.557</v>
      </c>
    </row>
    <row r="27" spans="1:5" x14ac:dyDescent="0.25">
      <c r="A27" s="356">
        <v>9.875</v>
      </c>
      <c r="B27" s="356">
        <v>105.00700000000001</v>
      </c>
      <c r="C27" s="244">
        <v>104.807</v>
      </c>
    </row>
    <row r="28" spans="1:5" x14ac:dyDescent="0.25">
      <c r="A28" s="355">
        <v>10</v>
      </c>
      <c r="B28" s="355">
        <v>105.25700000000001</v>
      </c>
      <c r="C28" s="244">
        <v>105.057</v>
      </c>
    </row>
    <row r="29" spans="1:5" x14ac:dyDescent="0.25">
      <c r="A29" s="356">
        <v>10.125</v>
      </c>
      <c r="B29" s="356">
        <v>105.50700000000001</v>
      </c>
      <c r="C29" s="244">
        <v>105.307</v>
      </c>
    </row>
    <row r="30" spans="1:5" x14ac:dyDescent="0.25">
      <c r="A30" s="355">
        <v>10.25</v>
      </c>
      <c r="B30" s="355">
        <v>105.75700000000001</v>
      </c>
      <c r="C30" s="244">
        <v>105.557</v>
      </c>
    </row>
    <row r="31" spans="1:5" x14ac:dyDescent="0.25">
      <c r="A31" s="356">
        <v>10.375</v>
      </c>
      <c r="B31" s="356">
        <v>106.00700000000001</v>
      </c>
      <c r="C31" s="244">
        <v>105.807</v>
      </c>
    </row>
    <row r="32" spans="1:5" x14ac:dyDescent="0.25">
      <c r="A32" s="355">
        <v>10.5</v>
      </c>
      <c r="B32" s="355">
        <v>106.25700000000001</v>
      </c>
      <c r="C32" s="244">
        <v>106.057</v>
      </c>
      <c r="E32" s="244"/>
    </row>
    <row r="33" spans="1:3" x14ac:dyDescent="0.25">
      <c r="A33" s="356">
        <v>10.625</v>
      </c>
      <c r="B33" s="356">
        <v>106.50700000000001</v>
      </c>
      <c r="C33" s="244">
        <v>106.307</v>
      </c>
    </row>
    <row r="34" spans="1:3" x14ac:dyDescent="0.25">
      <c r="A34" s="355">
        <v>10.75</v>
      </c>
      <c r="B34" s="355">
        <v>106.75700000000001</v>
      </c>
      <c r="C34" s="244">
        <v>106.557</v>
      </c>
    </row>
    <row r="35" spans="1:3" x14ac:dyDescent="0.25">
      <c r="A35" s="356">
        <v>10.875</v>
      </c>
      <c r="B35" s="356">
        <v>107.00700000000001</v>
      </c>
      <c r="C35" s="244">
        <v>106.807</v>
      </c>
    </row>
    <row r="36" spans="1:3" x14ac:dyDescent="0.25">
      <c r="A36" s="355">
        <v>11</v>
      </c>
      <c r="B36" s="355">
        <v>107.25700000000001</v>
      </c>
      <c r="C36" s="244">
        <v>107.057</v>
      </c>
    </row>
    <row r="37" spans="1:3" x14ac:dyDescent="0.25">
      <c r="A37" s="356">
        <v>11.125</v>
      </c>
      <c r="B37" s="356">
        <v>107.50700000000001</v>
      </c>
      <c r="C37" s="244">
        <v>107.307</v>
      </c>
    </row>
    <row r="38" spans="1:3" x14ac:dyDescent="0.25">
      <c r="A38" s="355">
        <v>11.25</v>
      </c>
      <c r="B38" s="355">
        <v>107.75700000000001</v>
      </c>
      <c r="C38" s="244">
        <v>107.557</v>
      </c>
    </row>
    <row r="39" spans="1:3" x14ac:dyDescent="0.25">
      <c r="A39" s="356">
        <v>11.375</v>
      </c>
      <c r="B39" s="356">
        <v>108.00700000000001</v>
      </c>
      <c r="C39" s="244">
        <v>107.807</v>
      </c>
    </row>
    <row r="40" spans="1:3" x14ac:dyDescent="0.25">
      <c r="A40" s="355">
        <v>11.5</v>
      </c>
      <c r="B40" s="355">
        <v>108.25700000000001</v>
      </c>
      <c r="C40" s="244">
        <v>108.057</v>
      </c>
    </row>
  </sheetData>
  <mergeCells count="1">
    <mergeCell ref="D1:N2"/>
  </mergeCells>
  <conditionalFormatting sqref="A3:C3">
    <cfRule type="cellIs" dxfId="1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N41" sqref="N41:R41"/>
    </sheetView>
  </sheetViews>
  <sheetFormatPr defaultColWidth="8.85546875" defaultRowHeight="18.75" x14ac:dyDescent="0.3"/>
  <cols>
    <col min="1" max="1" width="3.140625" style="209" customWidth="1"/>
    <col min="2" max="2" width="17.140625" style="209" customWidth="1"/>
    <col min="3" max="3" width="16.28515625" style="209" customWidth="1"/>
    <col min="4" max="4" width="12.42578125" style="209" customWidth="1"/>
    <col min="5" max="5" width="23.42578125" style="209" customWidth="1"/>
    <col min="6" max="6" width="22.7109375" style="209" customWidth="1"/>
    <col min="7" max="9" width="9" style="209" bestFit="1" customWidth="1"/>
    <col min="10" max="12" width="9.7109375" style="209" bestFit="1" customWidth="1"/>
    <col min="13" max="13" width="5.7109375" style="209" customWidth="1"/>
    <col min="14" max="18" width="10.7109375" style="209" customWidth="1"/>
    <col min="19" max="16384" width="8.85546875" style="209"/>
  </cols>
  <sheetData>
    <row r="1" spans="2:18" ht="19.5" thickBot="1" x14ac:dyDescent="0.35"/>
    <row r="2" spans="2:18" ht="15" customHeight="1" thickBot="1" x14ac:dyDescent="0.35">
      <c r="B2" s="651" t="s">
        <v>284</v>
      </c>
      <c r="C2" s="931"/>
      <c r="E2" s="612" t="s">
        <v>199</v>
      </c>
      <c r="F2" s="613"/>
      <c r="G2" s="613"/>
      <c r="H2" s="613"/>
      <c r="I2" s="613"/>
      <c r="J2" s="613"/>
      <c r="K2" s="613"/>
      <c r="L2" s="614"/>
      <c r="M2" s="210"/>
      <c r="N2" s="934" t="s">
        <v>200</v>
      </c>
      <c r="O2" s="935"/>
      <c r="P2" s="935"/>
      <c r="Q2" s="935"/>
      <c r="R2" s="936"/>
    </row>
    <row r="3" spans="2:18" ht="15" customHeight="1" thickBot="1" x14ac:dyDescent="0.35">
      <c r="B3" s="653"/>
      <c r="C3" s="921"/>
      <c r="E3" s="932"/>
      <c r="F3" s="650"/>
      <c r="G3" s="650"/>
      <c r="H3" s="650"/>
      <c r="I3" s="650"/>
      <c r="J3" s="650"/>
      <c r="K3" s="650"/>
      <c r="L3" s="933"/>
      <c r="M3" s="210"/>
      <c r="N3" s="937" t="s">
        <v>201</v>
      </c>
      <c r="O3" s="938"/>
      <c r="P3" s="939"/>
      <c r="Q3" s="940">
        <v>101</v>
      </c>
      <c r="R3" s="941"/>
    </row>
    <row r="4" spans="2:18" ht="15.6" customHeight="1" thickBot="1" x14ac:dyDescent="0.35">
      <c r="B4" s="12" t="s">
        <v>91</v>
      </c>
      <c r="C4" s="211">
        <f>'Flex Select Prime Pricer'!H3</f>
        <v>45260</v>
      </c>
      <c r="D4" s="212"/>
      <c r="E4" s="213"/>
      <c r="F4" s="214"/>
      <c r="G4" s="214"/>
      <c r="H4" s="214"/>
      <c r="I4" s="214"/>
      <c r="J4" s="214"/>
      <c r="K4" s="214"/>
      <c r="L4" s="215"/>
      <c r="M4" s="210"/>
      <c r="N4" s="927" t="s">
        <v>202</v>
      </c>
      <c r="O4" s="928"/>
      <c r="P4" s="928"/>
      <c r="Q4" s="929" t="s">
        <v>203</v>
      </c>
      <c r="R4" s="930"/>
    </row>
    <row r="5" spans="2:18" ht="19.5" thickBot="1" x14ac:dyDescent="0.35">
      <c r="B5" s="917" t="s">
        <v>35</v>
      </c>
      <c r="C5" s="917"/>
      <c r="E5" s="942" t="s">
        <v>0</v>
      </c>
      <c r="F5" s="943"/>
      <c r="G5" s="943"/>
      <c r="H5" s="943"/>
      <c r="I5" s="943"/>
      <c r="J5" s="943"/>
      <c r="K5" s="943"/>
      <c r="L5" s="944"/>
      <c r="N5" s="945">
        <v>2.5000000000000001E-3</v>
      </c>
      <c r="O5" s="946"/>
      <c r="P5" s="947"/>
      <c r="Q5" s="948">
        <v>5.0000000000000001E-3</v>
      </c>
      <c r="R5" s="949"/>
    </row>
    <row r="6" spans="2:18" ht="15.75" customHeight="1" thickBot="1" x14ac:dyDescent="0.35">
      <c r="B6" s="216" t="s">
        <v>1</v>
      </c>
      <c r="C6" s="216" t="s">
        <v>3</v>
      </c>
      <c r="E6" s="216" t="s">
        <v>4</v>
      </c>
      <c r="F6" s="217" t="s">
        <v>204</v>
      </c>
      <c r="G6" s="218" t="s">
        <v>205</v>
      </c>
      <c r="H6" s="219">
        <v>0.65</v>
      </c>
      <c r="I6" s="218">
        <v>0.70000000000000018</v>
      </c>
      <c r="J6" s="219">
        <v>0.75000000000000022</v>
      </c>
      <c r="K6" s="218">
        <v>0.80000000000000027</v>
      </c>
      <c r="L6" s="219">
        <v>0.85</v>
      </c>
      <c r="N6" s="945">
        <v>5.0000000000000001E-3</v>
      </c>
      <c r="O6" s="946"/>
      <c r="P6" s="947"/>
      <c r="Q6" s="948">
        <v>0.01</v>
      </c>
      <c r="R6" s="949"/>
    </row>
    <row r="7" spans="2:18" ht="15" customHeight="1" thickBot="1" x14ac:dyDescent="0.35">
      <c r="B7" s="220">
        <f>'Flex SP 2nd Liens Pricer'!A14</f>
        <v>8.75</v>
      </c>
      <c r="C7" s="360">
        <f>'Flex SP 2nd Liens Pricer'!C14-2.125</f>
        <v>97.375</v>
      </c>
      <c r="D7" s="221"/>
      <c r="E7" s="718" t="s">
        <v>5</v>
      </c>
      <c r="F7" s="16" t="s">
        <v>6</v>
      </c>
      <c r="G7" s="115">
        <v>0.625</v>
      </c>
      <c r="H7" s="115">
        <v>0</v>
      </c>
      <c r="I7" s="115">
        <v>-1.5</v>
      </c>
      <c r="J7" s="115">
        <v>-1.7749999999999999</v>
      </c>
      <c r="K7" s="115">
        <v>-3.625</v>
      </c>
      <c r="L7" s="145">
        <v>-5.25</v>
      </c>
      <c r="N7" s="920" t="s">
        <v>206</v>
      </c>
      <c r="O7" s="654"/>
      <c r="P7" s="654"/>
      <c r="Q7" s="654"/>
      <c r="R7" s="921"/>
    </row>
    <row r="8" spans="2:18" ht="15" customHeight="1" thickBot="1" x14ac:dyDescent="0.35">
      <c r="B8" s="220">
        <f>B7+0.125</f>
        <v>8.875</v>
      </c>
      <c r="C8" s="360">
        <f>'Flex SP 2nd Liens Pricer'!C15-2.125</f>
        <v>97.75</v>
      </c>
      <c r="D8" s="221"/>
      <c r="E8" s="719"/>
      <c r="F8" s="16" t="s">
        <v>7</v>
      </c>
      <c r="G8" s="115">
        <v>0.375</v>
      </c>
      <c r="H8" s="115">
        <v>0.25</v>
      </c>
      <c r="I8" s="115">
        <v>-1.5</v>
      </c>
      <c r="J8" s="115">
        <v>-2.25</v>
      </c>
      <c r="K8" s="115">
        <v>-4.125</v>
      </c>
      <c r="L8" s="145">
        <v>-6.75</v>
      </c>
      <c r="N8" s="922" t="s">
        <v>68</v>
      </c>
      <c r="O8" s="923"/>
      <c r="P8" s="923"/>
      <c r="Q8" s="923"/>
      <c r="R8" s="924"/>
    </row>
    <row r="9" spans="2:18" ht="15" customHeight="1" thickBot="1" x14ac:dyDescent="0.35">
      <c r="B9" s="220">
        <f t="shared" ref="B9:B41" si="0">B8+0.125</f>
        <v>9</v>
      </c>
      <c r="C9" s="360">
        <f>'Flex SP 2nd Liens Pricer'!C16-2.125</f>
        <v>98.125</v>
      </c>
      <c r="D9" s="221"/>
      <c r="E9" s="719"/>
      <c r="F9" s="206" t="s">
        <v>8</v>
      </c>
      <c r="G9" s="115">
        <v>0.125</v>
      </c>
      <c r="H9" s="115">
        <v>-0.5</v>
      </c>
      <c r="I9" s="115">
        <v>-2.25</v>
      </c>
      <c r="J9" s="115">
        <v>-3.5</v>
      </c>
      <c r="K9" s="115">
        <v>-5.125</v>
      </c>
      <c r="L9" s="222"/>
      <c r="N9" s="910" t="s">
        <v>69</v>
      </c>
      <c r="O9" s="911"/>
      <c r="P9" s="912"/>
      <c r="Q9" s="925">
        <v>0.125</v>
      </c>
      <c r="R9" s="926"/>
    </row>
    <row r="10" spans="2:18" ht="15" customHeight="1" thickBot="1" x14ac:dyDescent="0.35">
      <c r="B10" s="220">
        <f t="shared" si="0"/>
        <v>9.125</v>
      </c>
      <c r="C10" s="360">
        <f>'Flex SP 2nd Liens Pricer'!C17-2.125</f>
        <v>98.5</v>
      </c>
      <c r="D10" s="221"/>
      <c r="E10" s="719"/>
      <c r="F10" s="16" t="s">
        <v>9</v>
      </c>
      <c r="G10" s="115">
        <v>-0.875</v>
      </c>
      <c r="H10" s="115">
        <v>-1.5</v>
      </c>
      <c r="I10" s="115">
        <v>-3.25</v>
      </c>
      <c r="J10" s="115">
        <v>-4.75</v>
      </c>
      <c r="K10" s="115">
        <v>-5.875</v>
      </c>
      <c r="L10" s="222"/>
      <c r="N10" s="910" t="s">
        <v>70</v>
      </c>
      <c r="O10" s="911"/>
      <c r="P10" s="912"/>
      <c r="Q10" s="910">
        <v>0</v>
      </c>
      <c r="R10" s="912"/>
    </row>
    <row r="11" spans="2:18" ht="15" customHeight="1" thickBot="1" x14ac:dyDescent="0.35">
      <c r="B11" s="220">
        <f t="shared" si="0"/>
        <v>9.25</v>
      </c>
      <c r="C11" s="360">
        <f>'Flex SP 2nd Liens Pricer'!C18-2.125</f>
        <v>98.875</v>
      </c>
      <c r="D11" s="221"/>
      <c r="E11" s="720"/>
      <c r="F11" s="223" t="s">
        <v>10</v>
      </c>
      <c r="G11" s="224">
        <v>-2.125</v>
      </c>
      <c r="H11" s="224">
        <v>-2.5</v>
      </c>
      <c r="I11" s="224">
        <v>-4.5</v>
      </c>
      <c r="J11" s="224">
        <v>-6.75</v>
      </c>
      <c r="K11" s="224">
        <v>-8.125</v>
      </c>
      <c r="L11" s="225"/>
      <c r="N11" s="910" t="s">
        <v>90</v>
      </c>
      <c r="O11" s="911"/>
      <c r="P11" s="912"/>
      <c r="Q11" s="910" t="s">
        <v>101</v>
      </c>
      <c r="R11" s="912"/>
    </row>
    <row r="12" spans="2:18" ht="15" customHeight="1" thickBot="1" x14ac:dyDescent="0.35">
      <c r="B12" s="220">
        <f t="shared" si="0"/>
        <v>9.375</v>
      </c>
      <c r="C12" s="360">
        <f>'Flex SP 2nd Liens Pricer'!C19-2.125</f>
        <v>99.125</v>
      </c>
      <c r="D12" s="221"/>
      <c r="E12" s="916" t="s">
        <v>13</v>
      </c>
      <c r="F12" s="917"/>
      <c r="G12" s="917"/>
      <c r="H12" s="917"/>
      <c r="I12" s="917"/>
      <c r="J12" s="917"/>
      <c r="K12" s="917"/>
      <c r="L12" s="918"/>
      <c r="N12" s="635" t="s">
        <v>207</v>
      </c>
      <c r="O12" s="636"/>
      <c r="P12" s="636"/>
      <c r="Q12" s="636"/>
      <c r="R12" s="919"/>
    </row>
    <row r="13" spans="2:18" ht="15" customHeight="1" thickBot="1" x14ac:dyDescent="0.35">
      <c r="B13" s="220">
        <f t="shared" si="0"/>
        <v>9.5</v>
      </c>
      <c r="C13" s="360">
        <f>'Flex SP 2nd Liens Pricer'!C20-2.125</f>
        <v>99.375</v>
      </c>
      <c r="D13" s="221"/>
      <c r="E13" s="226"/>
      <c r="F13" s="217" t="s">
        <v>204</v>
      </c>
      <c r="G13" s="219">
        <v>0.60000000000000009</v>
      </c>
      <c r="H13" s="218">
        <v>0.65000000000000013</v>
      </c>
      <c r="I13" s="219">
        <v>0.70000000000000018</v>
      </c>
      <c r="J13" s="219">
        <v>0.75000000000000022</v>
      </c>
      <c r="K13" s="218">
        <v>0.80000000000000027</v>
      </c>
      <c r="L13" s="219">
        <v>0.85</v>
      </c>
      <c r="N13" s="635" t="s">
        <v>208</v>
      </c>
      <c r="O13" s="636"/>
      <c r="P13" s="636"/>
      <c r="Q13" s="636"/>
      <c r="R13" s="919"/>
    </row>
    <row r="14" spans="2:18" ht="15" customHeight="1" thickBot="1" x14ac:dyDescent="0.35">
      <c r="B14" s="220">
        <f t="shared" si="0"/>
        <v>9.625</v>
      </c>
      <c r="C14" s="360">
        <f>'Flex SP 2nd Liens Pricer'!C21-2.125</f>
        <v>99.625</v>
      </c>
      <c r="D14" s="221"/>
      <c r="E14" s="902" t="s">
        <v>209</v>
      </c>
      <c r="F14" s="903"/>
      <c r="G14" s="115">
        <v>0.125</v>
      </c>
      <c r="H14" s="115">
        <v>0.125</v>
      </c>
      <c r="I14" s="115">
        <v>0.125</v>
      </c>
      <c r="J14" s="115">
        <v>0.125</v>
      </c>
      <c r="K14" s="115">
        <v>0.125</v>
      </c>
      <c r="L14" s="115">
        <v>0.125</v>
      </c>
      <c r="N14" s="913" t="s">
        <v>71</v>
      </c>
      <c r="O14" s="914"/>
      <c r="P14" s="914"/>
      <c r="Q14" s="914"/>
      <c r="R14" s="915"/>
    </row>
    <row r="15" spans="2:18" ht="15" customHeight="1" thickBot="1" x14ac:dyDescent="0.35">
      <c r="B15" s="220">
        <f t="shared" si="0"/>
        <v>9.75</v>
      </c>
      <c r="C15" s="360">
        <f>'Flex SP 2nd Liens Pricer'!C22-2.125</f>
        <v>99.875</v>
      </c>
      <c r="D15" s="221"/>
      <c r="E15" s="902" t="s">
        <v>210</v>
      </c>
      <c r="F15" s="903"/>
      <c r="G15" s="115">
        <v>-0.25</v>
      </c>
      <c r="H15" s="115">
        <v>-0.25</v>
      </c>
      <c r="I15" s="115">
        <v>-0.375</v>
      </c>
      <c r="J15" s="115">
        <v>-0.375</v>
      </c>
      <c r="K15" s="115">
        <v>-0.5</v>
      </c>
      <c r="L15" s="115">
        <v>-0.5</v>
      </c>
      <c r="N15" s="635" t="s">
        <v>102</v>
      </c>
      <c r="O15" s="636"/>
      <c r="P15" s="637"/>
      <c r="Q15" s="638">
        <v>-0.25</v>
      </c>
      <c r="R15" s="640"/>
    </row>
    <row r="16" spans="2:18" ht="15" customHeight="1" thickBot="1" x14ac:dyDescent="0.35">
      <c r="B16" s="220">
        <f t="shared" si="0"/>
        <v>9.875</v>
      </c>
      <c r="C16" s="360">
        <f>'Flex SP 2nd Liens Pricer'!C23-2.125</f>
        <v>100.125</v>
      </c>
      <c r="D16" s="221"/>
      <c r="E16" s="902" t="s">
        <v>211</v>
      </c>
      <c r="F16" s="903"/>
      <c r="G16" s="115">
        <v>-0.125</v>
      </c>
      <c r="H16" s="115">
        <v>-0.125</v>
      </c>
      <c r="I16" s="115">
        <v>-0.25</v>
      </c>
      <c r="J16" s="115">
        <v>-0.5</v>
      </c>
      <c r="K16" s="115">
        <v>-0.5</v>
      </c>
      <c r="L16" s="115">
        <v>-0.625</v>
      </c>
      <c r="N16" s="635" t="s">
        <v>69</v>
      </c>
      <c r="O16" s="636"/>
      <c r="P16" s="637"/>
      <c r="Q16" s="638">
        <v>-0.375</v>
      </c>
      <c r="R16" s="640"/>
    </row>
    <row r="17" spans="2:18" ht="15" customHeight="1" thickBot="1" x14ac:dyDescent="0.35">
      <c r="B17" s="220">
        <f t="shared" si="0"/>
        <v>10</v>
      </c>
      <c r="C17" s="360">
        <f>'Flex SP 2nd Liens Pricer'!C24-2.125</f>
        <v>100.375</v>
      </c>
      <c r="D17" s="221"/>
      <c r="E17" s="902" t="s">
        <v>212</v>
      </c>
      <c r="F17" s="903"/>
      <c r="G17" s="115">
        <v>-0.625</v>
      </c>
      <c r="H17" s="115">
        <v>-0.625</v>
      </c>
      <c r="I17" s="115">
        <v>-1</v>
      </c>
      <c r="J17" s="115">
        <v>-1</v>
      </c>
      <c r="K17" s="115">
        <v>-1.25</v>
      </c>
      <c r="L17" s="115">
        <v>-1.25</v>
      </c>
      <c r="N17" s="635" t="s">
        <v>73</v>
      </c>
      <c r="O17" s="636"/>
      <c r="P17" s="637"/>
      <c r="Q17" s="638">
        <v>-0.25</v>
      </c>
      <c r="R17" s="640"/>
    </row>
    <row r="18" spans="2:18" ht="15" customHeight="1" thickBot="1" x14ac:dyDescent="0.35">
      <c r="B18" s="220">
        <f t="shared" si="0"/>
        <v>10.125</v>
      </c>
      <c r="C18" s="360">
        <f>'Flex SP 2nd Liens Pricer'!C25-2.125</f>
        <v>100.625</v>
      </c>
      <c r="D18" s="221"/>
      <c r="E18" s="902" t="s">
        <v>213</v>
      </c>
      <c r="F18" s="903"/>
      <c r="G18" s="115">
        <v>-0.5</v>
      </c>
      <c r="H18" s="115">
        <v>-0.5</v>
      </c>
      <c r="I18" s="115">
        <v>-0.5</v>
      </c>
      <c r="J18" s="115">
        <v>-0.5</v>
      </c>
      <c r="K18" s="115">
        <v>-0.5</v>
      </c>
      <c r="L18" s="115">
        <v>-0.5</v>
      </c>
      <c r="N18" s="659" t="s">
        <v>74</v>
      </c>
      <c r="O18" s="660"/>
      <c r="P18" s="660"/>
      <c r="Q18" s="660"/>
      <c r="R18" s="661"/>
    </row>
    <row r="19" spans="2:18" ht="15" customHeight="1" thickBot="1" x14ac:dyDescent="0.35">
      <c r="B19" s="220">
        <f t="shared" si="0"/>
        <v>10.25</v>
      </c>
      <c r="C19" s="360">
        <f>'Flex SP 2nd Liens Pricer'!C26-2.125</f>
        <v>100.875</v>
      </c>
      <c r="D19" s="221"/>
      <c r="E19" s="902" t="s">
        <v>214</v>
      </c>
      <c r="F19" s="903"/>
      <c r="G19" s="115">
        <v>-0.5</v>
      </c>
      <c r="H19" s="115">
        <v>-0.5</v>
      </c>
      <c r="I19" s="115">
        <v>-0.5</v>
      </c>
      <c r="J19" s="115">
        <v>-0.5</v>
      </c>
      <c r="K19" s="115">
        <v>-0.5</v>
      </c>
      <c r="L19" s="115">
        <v>-0.5</v>
      </c>
      <c r="N19" s="896" t="s">
        <v>215</v>
      </c>
      <c r="O19" s="897"/>
      <c r="P19" s="897"/>
      <c r="Q19" s="897"/>
      <c r="R19" s="898"/>
    </row>
    <row r="20" spans="2:18" ht="15" customHeight="1" thickBot="1" x14ac:dyDescent="0.35">
      <c r="B20" s="220">
        <f t="shared" si="0"/>
        <v>10.375</v>
      </c>
      <c r="C20" s="360">
        <f>'Flex SP 2nd Liens Pricer'!C27-2.125</f>
        <v>101.125</v>
      </c>
      <c r="D20" s="221"/>
      <c r="E20" s="902" t="s">
        <v>216</v>
      </c>
      <c r="F20" s="903"/>
      <c r="G20" s="115">
        <v>-0.25</v>
      </c>
      <c r="H20" s="115">
        <v>-0.25</v>
      </c>
      <c r="I20" s="115">
        <v>-0.25</v>
      </c>
      <c r="J20" s="115">
        <v>-0.25</v>
      </c>
      <c r="K20" s="115">
        <v>-0.25</v>
      </c>
      <c r="L20" s="115">
        <v>-0.25</v>
      </c>
      <c r="N20" s="904" t="s">
        <v>285</v>
      </c>
      <c r="O20" s="905"/>
      <c r="P20" s="905"/>
      <c r="Q20" s="905"/>
      <c r="R20" s="906"/>
    </row>
    <row r="21" spans="2:18" ht="15" customHeight="1" thickBot="1" x14ac:dyDescent="0.35">
      <c r="B21" s="220">
        <f t="shared" si="0"/>
        <v>10.5</v>
      </c>
      <c r="C21" s="360">
        <f>'Flex SP 2nd Liens Pricer'!C28-2.125</f>
        <v>101.375</v>
      </c>
      <c r="D21" s="221"/>
      <c r="E21" s="902" t="s">
        <v>217</v>
      </c>
      <c r="F21" s="903"/>
      <c r="G21" s="115">
        <v>-0.25</v>
      </c>
      <c r="H21" s="115">
        <v>-0.25</v>
      </c>
      <c r="I21" s="115">
        <v>-0.25</v>
      </c>
      <c r="J21" s="115">
        <v>-0.25</v>
      </c>
      <c r="K21" s="115">
        <v>-0.375</v>
      </c>
      <c r="L21" s="115">
        <v>-0.375</v>
      </c>
      <c r="N21" s="907"/>
      <c r="O21" s="908"/>
      <c r="P21" s="908"/>
      <c r="Q21" s="908"/>
      <c r="R21" s="909"/>
    </row>
    <row r="22" spans="2:18" ht="15" customHeight="1" thickBot="1" x14ac:dyDescent="0.35">
      <c r="B22" s="220">
        <f t="shared" si="0"/>
        <v>10.625</v>
      </c>
      <c r="C22" s="360">
        <f>'Flex SP 2nd Liens Pricer'!C29-2.125</f>
        <v>101.625</v>
      </c>
      <c r="D22" s="221"/>
      <c r="E22" s="902" t="s">
        <v>218</v>
      </c>
      <c r="F22" s="903"/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N22" s="896" t="s">
        <v>219</v>
      </c>
      <c r="O22" s="897"/>
      <c r="P22" s="897"/>
      <c r="Q22" s="897"/>
      <c r="R22" s="898"/>
    </row>
    <row r="23" spans="2:18" ht="15" customHeight="1" thickBot="1" x14ac:dyDescent="0.35">
      <c r="B23" s="220">
        <f t="shared" si="0"/>
        <v>10.75</v>
      </c>
      <c r="C23" s="360">
        <f>'Flex SP 2nd Liens Pricer'!C30-2.125</f>
        <v>101.875</v>
      </c>
      <c r="D23" s="221"/>
      <c r="E23" s="902" t="s">
        <v>220</v>
      </c>
      <c r="F23" s="903"/>
      <c r="G23" s="115">
        <v>-0.25</v>
      </c>
      <c r="H23" s="115">
        <v>-0.25</v>
      </c>
      <c r="I23" s="115">
        <v>-0.25</v>
      </c>
      <c r="J23" s="115">
        <v>-0.25</v>
      </c>
      <c r="K23" s="115">
        <v>-0.25</v>
      </c>
      <c r="L23" s="115">
        <v>-0.25</v>
      </c>
      <c r="N23" s="904" t="s">
        <v>286</v>
      </c>
      <c r="O23" s="905"/>
      <c r="P23" s="905"/>
      <c r="Q23" s="905"/>
      <c r="R23" s="906"/>
    </row>
    <row r="24" spans="2:18" ht="15" customHeight="1" thickBot="1" x14ac:dyDescent="0.35">
      <c r="B24" s="220">
        <f t="shared" si="0"/>
        <v>10.875</v>
      </c>
      <c r="C24" s="360">
        <f>'Flex SP 2nd Liens Pricer'!C31-2.125</f>
        <v>102.125</v>
      </c>
      <c r="D24" s="221"/>
      <c r="E24" s="902" t="s">
        <v>221</v>
      </c>
      <c r="F24" s="903"/>
      <c r="G24" s="115">
        <v>-0.375</v>
      </c>
      <c r="H24" s="115">
        <v>-0.375</v>
      </c>
      <c r="I24" s="115">
        <v>-0.375</v>
      </c>
      <c r="J24" s="115">
        <v>-0.375</v>
      </c>
      <c r="K24" s="115">
        <v>-0.375</v>
      </c>
      <c r="L24" s="115">
        <v>-0.375</v>
      </c>
      <c r="N24" s="907" t="s">
        <v>222</v>
      </c>
      <c r="O24" s="908"/>
      <c r="P24" s="908"/>
      <c r="Q24" s="908"/>
      <c r="R24" s="909"/>
    </row>
    <row r="25" spans="2:18" ht="15" customHeight="1" thickBot="1" x14ac:dyDescent="0.35">
      <c r="B25" s="220">
        <f t="shared" si="0"/>
        <v>11</v>
      </c>
      <c r="C25" s="360">
        <f>'Flex SP 2nd Liens Pricer'!C32-2.125</f>
        <v>102.375</v>
      </c>
      <c r="D25" s="221"/>
      <c r="E25" s="902" t="s">
        <v>223</v>
      </c>
      <c r="F25" s="903"/>
      <c r="G25" s="115">
        <v>-0.5</v>
      </c>
      <c r="H25" s="115">
        <v>-0.5</v>
      </c>
      <c r="I25" s="115">
        <v>-0.5</v>
      </c>
      <c r="J25" s="115">
        <v>-0.5</v>
      </c>
      <c r="K25" s="115">
        <v>-0.5</v>
      </c>
      <c r="L25" s="115">
        <v>-0.5</v>
      </c>
      <c r="N25" s="896" t="s">
        <v>84</v>
      </c>
      <c r="O25" s="897"/>
      <c r="P25" s="897"/>
      <c r="Q25" s="897"/>
      <c r="R25" s="898"/>
    </row>
    <row r="26" spans="2:18" ht="19.5" thickBot="1" x14ac:dyDescent="0.35">
      <c r="B26" s="220">
        <f t="shared" si="0"/>
        <v>11.125</v>
      </c>
      <c r="C26" s="360">
        <f>'Flex SP 2nd Liens Pricer'!C33-2.125</f>
        <v>102.625</v>
      </c>
      <c r="D26" s="221"/>
      <c r="E26" s="227"/>
      <c r="F26" s="136"/>
      <c r="G26" s="228"/>
      <c r="H26" s="228"/>
      <c r="I26" s="228"/>
      <c r="J26" s="228"/>
      <c r="K26" s="228"/>
      <c r="L26" s="228"/>
      <c r="N26" s="701" t="s">
        <v>313</v>
      </c>
      <c r="O26" s="702"/>
      <c r="P26" s="702"/>
      <c r="Q26" s="702"/>
      <c r="R26" s="703"/>
    </row>
    <row r="27" spans="2:18" ht="15" customHeight="1" thickBot="1" x14ac:dyDescent="0.35">
      <c r="B27" s="220">
        <f t="shared" si="0"/>
        <v>11.25</v>
      </c>
      <c r="C27" s="360">
        <f>'Flex SP 2nd Liens Pricer'!C34-2.125</f>
        <v>102.875</v>
      </c>
      <c r="D27" s="221"/>
      <c r="E27" s="227"/>
      <c r="F27" s="136"/>
      <c r="G27" s="228"/>
      <c r="H27" s="228"/>
      <c r="I27" s="228"/>
      <c r="J27" s="228"/>
      <c r="K27" s="228"/>
      <c r="L27" s="228"/>
      <c r="N27" s="896" t="s">
        <v>224</v>
      </c>
      <c r="O27" s="897"/>
      <c r="P27" s="897"/>
      <c r="Q27" s="897"/>
      <c r="R27" s="898"/>
    </row>
    <row r="28" spans="2:18" ht="15" customHeight="1" thickBot="1" x14ac:dyDescent="0.35">
      <c r="B28" s="220">
        <f t="shared" si="0"/>
        <v>11.375</v>
      </c>
      <c r="C28" s="360">
        <f>'Flex SP 2nd Liens Pricer'!C35-2.125</f>
        <v>103.125</v>
      </c>
      <c r="D28" s="221"/>
      <c r="E28" s="227"/>
      <c r="F28" s="136"/>
      <c r="G28" s="228"/>
      <c r="H28" s="228"/>
      <c r="I28" s="228"/>
      <c r="J28" s="228"/>
      <c r="K28" s="228"/>
      <c r="L28" s="228"/>
      <c r="N28" s="701" t="s">
        <v>304</v>
      </c>
      <c r="O28" s="702"/>
      <c r="P28" s="702"/>
      <c r="Q28" s="702"/>
      <c r="R28" s="703"/>
    </row>
    <row r="29" spans="2:18" ht="15" customHeight="1" thickBot="1" x14ac:dyDescent="0.35">
      <c r="B29" s="220">
        <f t="shared" si="0"/>
        <v>11.5</v>
      </c>
      <c r="C29" s="360">
        <f>'Flex SP 2nd Liens Pricer'!C36-2.125</f>
        <v>103.375</v>
      </c>
      <c r="D29" s="221"/>
      <c r="E29" s="227"/>
      <c r="F29" s="136"/>
      <c r="G29" s="228"/>
      <c r="H29" s="228"/>
      <c r="I29" s="228"/>
      <c r="J29" s="228"/>
      <c r="K29" s="228"/>
      <c r="L29" s="228"/>
      <c r="N29" s="896" t="s">
        <v>225</v>
      </c>
      <c r="O29" s="897"/>
      <c r="P29" s="897"/>
      <c r="Q29" s="897"/>
      <c r="R29" s="898"/>
    </row>
    <row r="30" spans="2:18" ht="15" customHeight="1" thickBot="1" x14ac:dyDescent="0.35">
      <c r="B30" s="220">
        <f t="shared" si="0"/>
        <v>11.625</v>
      </c>
      <c r="C30" s="360">
        <f>'Flex SP 2nd Liens Pricer'!C37-2.125</f>
        <v>103.625</v>
      </c>
      <c r="D30" s="221"/>
      <c r="E30" s="227"/>
      <c r="F30" s="136"/>
      <c r="G30"/>
      <c r="H30" s="228"/>
      <c r="I30" s="228"/>
      <c r="J30" s="228"/>
      <c r="K30" s="228"/>
      <c r="L30" s="228"/>
      <c r="N30" s="701" t="s">
        <v>226</v>
      </c>
      <c r="O30" s="702"/>
      <c r="P30" s="702"/>
      <c r="Q30" s="702"/>
      <c r="R30" s="703"/>
    </row>
    <row r="31" spans="2:18" ht="19.5" thickBot="1" x14ac:dyDescent="0.35">
      <c r="B31" s="220">
        <f t="shared" si="0"/>
        <v>11.75</v>
      </c>
      <c r="C31" s="360">
        <f>'Flex SP 2nd Liens Pricer'!C38-2.125</f>
        <v>103.875</v>
      </c>
      <c r="D31" s="221"/>
      <c r="E31" s="227"/>
      <c r="F31" s="136"/>
      <c r="G31" s="228"/>
      <c r="H31" s="228"/>
      <c r="I31" s="228"/>
      <c r="J31" s="228"/>
      <c r="K31" s="228"/>
      <c r="L31" s="228"/>
      <c r="N31" s="896" t="s">
        <v>227</v>
      </c>
      <c r="O31" s="897"/>
      <c r="P31" s="897"/>
      <c r="Q31" s="897"/>
      <c r="R31" s="898"/>
    </row>
    <row r="32" spans="2:18" ht="15" customHeight="1" thickBot="1" x14ac:dyDescent="0.35">
      <c r="B32" s="220">
        <f t="shared" si="0"/>
        <v>11.875</v>
      </c>
      <c r="C32" s="360">
        <f>'Flex SP 2nd Liens Pricer'!C39-2.125</f>
        <v>104.125</v>
      </c>
      <c r="D32" s="221"/>
      <c r="E32" s="227"/>
      <c r="F32" s="136"/>
      <c r="G32" s="228"/>
      <c r="H32" s="228"/>
      <c r="I32" s="228"/>
      <c r="J32" s="228"/>
      <c r="K32" s="228"/>
      <c r="L32" s="228"/>
      <c r="N32" s="701" t="s">
        <v>228</v>
      </c>
      <c r="O32" s="702"/>
      <c r="P32" s="702"/>
      <c r="Q32" s="702"/>
      <c r="R32" s="703"/>
    </row>
    <row r="33" spans="2:18" ht="19.5" thickBot="1" x14ac:dyDescent="0.35">
      <c r="B33" s="220">
        <f t="shared" si="0"/>
        <v>12</v>
      </c>
      <c r="C33" s="360">
        <f>'Flex SP 2nd Liens Pricer'!C40-2.125</f>
        <v>104.375</v>
      </c>
      <c r="D33" s="221"/>
      <c r="E33" s="227"/>
      <c r="F33" s="136"/>
      <c r="G33" s="228"/>
      <c r="H33" s="228"/>
      <c r="I33" s="228"/>
      <c r="J33" s="228"/>
      <c r="K33" s="228"/>
      <c r="L33" s="228"/>
      <c r="N33" s="701" t="s">
        <v>229</v>
      </c>
      <c r="O33" s="702"/>
      <c r="P33" s="702"/>
      <c r="Q33" s="702"/>
      <c r="R33" s="703"/>
    </row>
    <row r="34" spans="2:18" ht="19.5" thickBot="1" x14ac:dyDescent="0.35">
      <c r="B34" s="220">
        <f t="shared" si="0"/>
        <v>12.125</v>
      </c>
      <c r="C34" s="360">
        <f>'Flex SP 2nd Liens Pricer'!C41-2.125</f>
        <v>104.625</v>
      </c>
      <c r="E34" s="227"/>
      <c r="F34" s="136"/>
      <c r="G34" s="228"/>
      <c r="H34" s="228"/>
      <c r="I34" s="228"/>
      <c r="J34" s="228"/>
      <c r="K34" s="228"/>
      <c r="L34" s="229"/>
      <c r="N34" s="701" t="s">
        <v>230</v>
      </c>
      <c r="O34" s="702"/>
      <c r="P34" s="702"/>
      <c r="Q34" s="702"/>
      <c r="R34" s="703"/>
    </row>
    <row r="35" spans="2:18" ht="15" customHeight="1" thickBot="1" x14ac:dyDescent="0.35">
      <c r="B35" s="220">
        <f t="shared" si="0"/>
        <v>12.25</v>
      </c>
      <c r="C35" s="360">
        <f>'Flex SP 2nd Liens Pricer'!C42-2.125</f>
        <v>104.875</v>
      </c>
      <c r="E35" s="895"/>
      <c r="F35" s="895"/>
      <c r="G35" s="895"/>
      <c r="H35" s="895"/>
      <c r="I35" s="895"/>
      <c r="J35" s="895"/>
      <c r="K35" s="895"/>
      <c r="L35" s="895"/>
      <c r="N35" s="701" t="s">
        <v>231</v>
      </c>
      <c r="O35" s="702"/>
      <c r="P35" s="702"/>
      <c r="Q35" s="702"/>
      <c r="R35" s="703"/>
    </row>
    <row r="36" spans="2:18" ht="20.45" customHeight="1" thickBot="1" x14ac:dyDescent="0.35">
      <c r="B36" s="220">
        <f t="shared" si="0"/>
        <v>12.375</v>
      </c>
      <c r="C36" s="360">
        <f>'Flex SP 2nd Liens Pricer'!C43-2.125</f>
        <v>105.125</v>
      </c>
      <c r="E36" s="895" t="s">
        <v>75</v>
      </c>
      <c r="F36" s="895"/>
      <c r="G36" s="895"/>
      <c r="H36" s="895"/>
      <c r="I36" s="895"/>
      <c r="J36" s="895"/>
      <c r="K36" s="895"/>
      <c r="L36" s="895"/>
      <c r="N36" s="701" t="s">
        <v>232</v>
      </c>
      <c r="O36" s="702"/>
      <c r="P36" s="702"/>
      <c r="Q36" s="702"/>
      <c r="R36" s="703"/>
    </row>
    <row r="37" spans="2:18" ht="15" customHeight="1" thickBot="1" x14ac:dyDescent="0.35">
      <c r="B37" s="220">
        <f t="shared" si="0"/>
        <v>12.5</v>
      </c>
      <c r="C37" s="360">
        <f>'Flex SP 2nd Liens Pricer'!C44-2.125</f>
        <v>105.375</v>
      </c>
      <c r="E37" s="895" t="s">
        <v>118</v>
      </c>
      <c r="F37" s="895"/>
      <c r="G37" s="895"/>
      <c r="H37" s="895"/>
      <c r="I37" s="895"/>
      <c r="J37" s="895"/>
      <c r="K37" s="895"/>
      <c r="L37" s="895"/>
      <c r="N37" s="701" t="s">
        <v>233</v>
      </c>
      <c r="O37" s="702"/>
      <c r="P37" s="702"/>
      <c r="Q37" s="702"/>
      <c r="R37" s="703"/>
    </row>
    <row r="38" spans="2:18" ht="19.5" thickBot="1" x14ac:dyDescent="0.35">
      <c r="B38" s="220">
        <f t="shared" si="0"/>
        <v>12.625</v>
      </c>
      <c r="C38" s="360">
        <f>'Flex SP 2nd Liens Pricer'!C45-2.125</f>
        <v>105.625</v>
      </c>
      <c r="E38" s="895" t="s">
        <v>77</v>
      </c>
      <c r="F38" s="895"/>
      <c r="G38" s="895"/>
      <c r="H38" s="895"/>
      <c r="I38" s="895"/>
      <c r="J38" s="895"/>
      <c r="K38" s="895"/>
      <c r="L38" s="895"/>
      <c r="N38" s="899" t="s">
        <v>234</v>
      </c>
      <c r="O38" s="900"/>
      <c r="P38" s="900"/>
      <c r="Q38" s="900"/>
      <c r="R38" s="901"/>
    </row>
    <row r="39" spans="2:18" ht="19.5" thickBot="1" x14ac:dyDescent="0.35">
      <c r="B39" s="220">
        <f t="shared" si="0"/>
        <v>12.75</v>
      </c>
      <c r="C39" s="360">
        <f>'Flex SP 2nd Liens Pricer'!C46-2.125</f>
        <v>105.875</v>
      </c>
      <c r="E39" s="895" t="s">
        <v>235</v>
      </c>
      <c r="F39" s="895"/>
      <c r="G39" s="895"/>
      <c r="H39" s="895"/>
      <c r="I39" s="895"/>
      <c r="J39" s="895"/>
      <c r="K39" s="895"/>
      <c r="L39" s="895"/>
      <c r="N39" s="896" t="s">
        <v>86</v>
      </c>
      <c r="O39" s="897"/>
      <c r="P39" s="897"/>
      <c r="Q39" s="897"/>
      <c r="R39" s="898"/>
    </row>
    <row r="40" spans="2:18" ht="19.5" thickBot="1" x14ac:dyDescent="0.35">
      <c r="B40" s="220">
        <f t="shared" si="0"/>
        <v>12.875</v>
      </c>
      <c r="C40" s="360">
        <f>'Flex SP 2nd Liens Pricer'!C47-2.125</f>
        <v>106.125</v>
      </c>
      <c r="E40" s="895" t="s">
        <v>236</v>
      </c>
      <c r="F40" s="895"/>
      <c r="G40" s="895"/>
      <c r="H40" s="895"/>
      <c r="I40" s="895"/>
      <c r="J40" s="895"/>
      <c r="K40" s="895"/>
      <c r="L40" s="895"/>
      <c r="N40" s="701" t="s">
        <v>329</v>
      </c>
      <c r="O40" s="702"/>
      <c r="P40" s="702"/>
      <c r="Q40" s="702"/>
      <c r="R40" s="703"/>
    </row>
    <row r="41" spans="2:18" ht="19.5" thickBot="1" x14ac:dyDescent="0.35">
      <c r="B41" s="220">
        <f t="shared" si="0"/>
        <v>13</v>
      </c>
      <c r="C41" s="360">
        <f>'Flex SP 2nd Liens Pricer'!C48-2.125</f>
        <v>106.375</v>
      </c>
      <c r="E41" s="895" t="s">
        <v>80</v>
      </c>
      <c r="F41" s="895"/>
      <c r="G41" s="895"/>
      <c r="H41" s="895"/>
      <c r="I41" s="895"/>
      <c r="J41" s="895"/>
      <c r="K41" s="895"/>
      <c r="L41" s="895"/>
      <c r="N41" s="701" t="s">
        <v>87</v>
      </c>
      <c r="O41" s="702"/>
      <c r="P41" s="702"/>
      <c r="Q41" s="702"/>
      <c r="R41" s="703"/>
    </row>
    <row r="42" spans="2:18" ht="19.5" thickBot="1" x14ac:dyDescent="0.35">
      <c r="B42" s="230" t="s">
        <v>237</v>
      </c>
      <c r="C42" s="231">
        <v>98</v>
      </c>
      <c r="E42" s="227"/>
      <c r="F42" s="136"/>
      <c r="G42" s="228"/>
      <c r="H42" s="228"/>
      <c r="I42" s="228"/>
      <c r="J42" s="228"/>
      <c r="K42" s="228"/>
      <c r="L42" s="228"/>
      <c r="N42" s="701" t="s">
        <v>77</v>
      </c>
      <c r="O42" s="702"/>
      <c r="P42" s="702"/>
      <c r="Q42" s="702"/>
      <c r="R42" s="703"/>
    </row>
    <row r="43" spans="2:18" ht="20.45" customHeight="1" thickBot="1" x14ac:dyDescent="0.35">
      <c r="B43" s="230" t="s">
        <v>31</v>
      </c>
      <c r="C43" s="232">
        <v>101</v>
      </c>
      <c r="D43" s="889" t="s">
        <v>238</v>
      </c>
      <c r="E43" s="890"/>
      <c r="F43" s="890"/>
      <c r="G43" s="890"/>
      <c r="H43" s="890"/>
      <c r="I43" s="890"/>
      <c r="J43" s="890"/>
      <c r="K43" s="890"/>
      <c r="L43" s="890"/>
      <c r="M43" s="891"/>
      <c r="N43" s="892" t="s">
        <v>88</v>
      </c>
      <c r="O43" s="893"/>
      <c r="P43" s="893"/>
      <c r="Q43" s="893"/>
      <c r="R43" s="894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3"/>
      <c r="G45" s="233"/>
      <c r="H45" s="233"/>
      <c r="I45" s="233"/>
      <c r="J45" s="234"/>
      <c r="K45" s="234"/>
      <c r="L45" s="234"/>
      <c r="M45" s="5"/>
      <c r="N45" s="5"/>
      <c r="O45" s="235"/>
    </row>
  </sheetData>
  <mergeCells count="77">
    <mergeCell ref="Q10:R10"/>
    <mergeCell ref="B5:C5"/>
    <mergeCell ref="E5:L5"/>
    <mergeCell ref="N5:P5"/>
    <mergeCell ref="Q5:R5"/>
    <mergeCell ref="N6:P6"/>
    <mergeCell ref="Q6:R6"/>
    <mergeCell ref="N4:P4"/>
    <mergeCell ref="Q4:R4"/>
    <mergeCell ref="B2:C3"/>
    <mergeCell ref="E2:L3"/>
    <mergeCell ref="N2:R2"/>
    <mergeCell ref="N3:P3"/>
    <mergeCell ref="Q3:R3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E17:F17"/>
    <mergeCell ref="N17:P17"/>
    <mergeCell ref="Q17:R17"/>
    <mergeCell ref="E15:F15"/>
    <mergeCell ref="N15:P15"/>
    <mergeCell ref="Q15:R15"/>
    <mergeCell ref="E18:F18"/>
    <mergeCell ref="N18:R18"/>
    <mergeCell ref="E19:F19"/>
    <mergeCell ref="N19:R19"/>
    <mergeCell ref="E20:F20"/>
    <mergeCell ref="N20:R21"/>
    <mergeCell ref="E21:F21"/>
    <mergeCell ref="E22:F22"/>
    <mergeCell ref="N22:R22"/>
    <mergeCell ref="E23:F23"/>
    <mergeCell ref="N23:R23"/>
    <mergeCell ref="E24:F24"/>
    <mergeCell ref="N24:R24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36:L36"/>
    <mergeCell ref="N36:R36"/>
    <mergeCell ref="E37:L37"/>
    <mergeCell ref="N37:R37"/>
    <mergeCell ref="E38:L38"/>
    <mergeCell ref="N38:R38"/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7" customWidth="1"/>
    <col min="2" max="2" width="19.28515625" style="237" customWidth="1"/>
    <col min="3" max="3" width="28.7109375" style="237" customWidth="1"/>
    <col min="4" max="4" width="25.7109375" style="237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6" t="s">
        <v>239</v>
      </c>
      <c r="B1" s="237" t="s">
        <v>263</v>
      </c>
      <c r="C1" s="258"/>
      <c r="D1" s="612" t="s">
        <v>199</v>
      </c>
      <c r="E1" s="613"/>
      <c r="F1" s="613"/>
      <c r="G1" s="613"/>
      <c r="H1" s="613"/>
      <c r="I1" s="613"/>
      <c r="J1" s="613"/>
      <c r="K1" s="614"/>
    </row>
    <row r="2" spans="1:11" ht="15" customHeight="1" thickBot="1" x14ac:dyDescent="0.3">
      <c r="A2" s="237" t="s">
        <v>240</v>
      </c>
      <c r="B2" s="238" t="s">
        <v>267</v>
      </c>
      <c r="C2" s="239"/>
      <c r="D2" s="932"/>
      <c r="E2" s="650"/>
      <c r="F2" s="650"/>
      <c r="G2" s="650"/>
      <c r="H2" s="650"/>
      <c r="I2" s="650"/>
      <c r="J2" s="650"/>
      <c r="K2" s="933"/>
    </row>
    <row r="3" spans="1:11" x14ac:dyDescent="0.25">
      <c r="E3" s="240" t="s">
        <v>241</v>
      </c>
      <c r="F3" s="240" t="s">
        <v>242</v>
      </c>
      <c r="G3" s="240" t="s">
        <v>243</v>
      </c>
      <c r="H3" s="240" t="s">
        <v>244</v>
      </c>
      <c r="I3" s="240" t="s">
        <v>245</v>
      </c>
      <c r="J3" s="240" t="s">
        <v>246</v>
      </c>
      <c r="K3" s="240" t="s">
        <v>247</v>
      </c>
    </row>
    <row r="4" spans="1:11" x14ac:dyDescent="0.25">
      <c r="A4" s="257" t="s">
        <v>248</v>
      </c>
      <c r="B4" s="241" t="s">
        <v>249</v>
      </c>
      <c r="C4" s="257" t="s">
        <v>250</v>
      </c>
      <c r="D4" s="241"/>
      <c r="E4" s="240" t="s">
        <v>6</v>
      </c>
      <c r="F4" s="242">
        <v>0.625</v>
      </c>
      <c r="G4" s="242">
        <v>0</v>
      </c>
      <c r="H4" s="242">
        <v>-1.5</v>
      </c>
      <c r="I4" s="242">
        <v>-1.7749999999999999</v>
      </c>
      <c r="J4" s="242">
        <v>-3.625</v>
      </c>
      <c r="K4" s="242">
        <v>-5.25</v>
      </c>
    </row>
    <row r="5" spans="1:11" x14ac:dyDescent="0.25">
      <c r="A5" s="241">
        <v>7.625</v>
      </c>
      <c r="B5" s="243">
        <v>7.875</v>
      </c>
      <c r="C5" s="244">
        <v>96.125</v>
      </c>
      <c r="D5" s="244"/>
      <c r="E5" s="240" t="s">
        <v>251</v>
      </c>
      <c r="F5" s="242">
        <v>0.375</v>
      </c>
      <c r="G5" s="242">
        <v>-0.25</v>
      </c>
      <c r="H5" s="242">
        <v>-1.5</v>
      </c>
      <c r="I5" s="242">
        <v>-2.25</v>
      </c>
      <c r="J5" s="242">
        <v>-4.125</v>
      </c>
      <c r="K5" s="242">
        <v>-6.75</v>
      </c>
    </row>
    <row r="6" spans="1:11" x14ac:dyDescent="0.25">
      <c r="A6" s="241">
        <v>7.75</v>
      </c>
      <c r="B6" s="243">
        <v>8</v>
      </c>
      <c r="C6" s="244">
        <v>96.5</v>
      </c>
      <c r="D6" s="244"/>
      <c r="E6" s="240" t="s">
        <v>252</v>
      </c>
      <c r="F6" s="242">
        <v>0.125</v>
      </c>
      <c r="G6" s="242">
        <v>-0.5</v>
      </c>
      <c r="H6" s="242">
        <v>-2.25</v>
      </c>
      <c r="I6" s="242">
        <v>-3.5</v>
      </c>
      <c r="J6" s="242">
        <v>-5.125</v>
      </c>
      <c r="K6" s="242">
        <v>-7</v>
      </c>
    </row>
    <row r="7" spans="1:11" x14ac:dyDescent="0.25">
      <c r="A7" s="241">
        <v>7.875</v>
      </c>
      <c r="B7" s="243">
        <v>8.125</v>
      </c>
      <c r="C7" s="244">
        <v>96.875</v>
      </c>
      <c r="D7" s="244"/>
      <c r="E7" s="240" t="s">
        <v>253</v>
      </c>
      <c r="F7" s="242">
        <v>-0.875</v>
      </c>
      <c r="G7" s="242">
        <v>-1.5</v>
      </c>
      <c r="H7" s="242">
        <v>-3.25</v>
      </c>
      <c r="I7" s="242">
        <v>-4.75</v>
      </c>
      <c r="J7" s="242">
        <v>-5.875</v>
      </c>
      <c r="K7" s="242">
        <v>-7.5</v>
      </c>
    </row>
    <row r="8" spans="1:11" x14ac:dyDescent="0.25">
      <c r="A8" s="241">
        <v>8</v>
      </c>
      <c r="B8" s="243">
        <v>8.25</v>
      </c>
      <c r="C8" s="244">
        <v>97.25</v>
      </c>
      <c r="D8" s="244"/>
      <c r="E8" s="245" t="s">
        <v>254</v>
      </c>
      <c r="F8" s="242">
        <v>-2.125</v>
      </c>
      <c r="G8" s="242">
        <v>-2.5</v>
      </c>
      <c r="H8" s="242">
        <v>-4</v>
      </c>
      <c r="I8" s="242">
        <v>-5.75</v>
      </c>
      <c r="J8" s="242">
        <v>-7.125</v>
      </c>
      <c r="K8" s="242">
        <v>-9.25</v>
      </c>
    </row>
    <row r="9" spans="1:11" x14ac:dyDescent="0.25">
      <c r="A9" s="241">
        <v>8.125</v>
      </c>
      <c r="B9" s="243">
        <v>8.375</v>
      </c>
      <c r="C9" s="244">
        <v>97.625</v>
      </c>
      <c r="D9" s="244"/>
      <c r="F9" s="244"/>
      <c r="G9" s="244"/>
      <c r="H9" s="244"/>
      <c r="I9" s="244"/>
      <c r="J9" s="244"/>
    </row>
    <row r="10" spans="1:11" x14ac:dyDescent="0.25">
      <c r="A10" s="241">
        <v>8.25</v>
      </c>
      <c r="B10" s="243">
        <v>8.5</v>
      </c>
      <c r="C10" s="244">
        <v>98</v>
      </c>
      <c r="D10" s="244"/>
    </row>
    <row r="11" spans="1:11" x14ac:dyDescent="0.25">
      <c r="A11" s="241">
        <v>8.375</v>
      </c>
      <c r="B11" s="243">
        <v>8.625</v>
      </c>
      <c r="C11" s="244">
        <v>98.375</v>
      </c>
      <c r="D11" s="244"/>
    </row>
    <row r="12" spans="1:11" x14ac:dyDescent="0.25">
      <c r="A12" s="241">
        <v>8.5</v>
      </c>
      <c r="B12" s="243">
        <v>8.75</v>
      </c>
      <c r="C12" s="244">
        <v>98.75</v>
      </c>
      <c r="D12" s="244"/>
      <c r="E12" t="s">
        <v>255</v>
      </c>
      <c r="F12" s="244">
        <v>0</v>
      </c>
    </row>
    <row r="13" spans="1:11" x14ac:dyDescent="0.25">
      <c r="A13" s="241">
        <v>8.625</v>
      </c>
      <c r="B13" s="243">
        <v>8.875</v>
      </c>
      <c r="C13" s="244">
        <v>99.125</v>
      </c>
      <c r="D13" s="244"/>
      <c r="E13" t="s">
        <v>256</v>
      </c>
      <c r="F13" s="244">
        <v>0</v>
      </c>
    </row>
    <row r="14" spans="1:11" x14ac:dyDescent="0.25">
      <c r="A14" s="241">
        <v>8.75</v>
      </c>
      <c r="B14" s="243">
        <v>9</v>
      </c>
      <c r="C14" s="244">
        <v>99.5</v>
      </c>
      <c r="D14" s="244"/>
      <c r="E14" t="s">
        <v>257</v>
      </c>
      <c r="F14" s="244">
        <v>-0.5</v>
      </c>
      <c r="K14" s="246"/>
    </row>
    <row r="15" spans="1:11" x14ac:dyDescent="0.25">
      <c r="A15" s="241">
        <v>8.875</v>
      </c>
      <c r="B15" s="243">
        <v>9.125</v>
      </c>
      <c r="C15" s="244">
        <v>99.875</v>
      </c>
      <c r="D15" s="244"/>
      <c r="E15" t="s">
        <v>258</v>
      </c>
      <c r="F15" s="244">
        <v>-0.5</v>
      </c>
      <c r="G15" s="247"/>
      <c r="H15" s="247"/>
      <c r="I15" s="247"/>
      <c r="J15" s="244"/>
      <c r="K15" s="246"/>
    </row>
    <row r="16" spans="1:11" x14ac:dyDescent="0.25">
      <c r="A16" s="241">
        <v>9</v>
      </c>
      <c r="B16" s="243">
        <v>9.25</v>
      </c>
      <c r="C16" s="244">
        <v>100.25</v>
      </c>
      <c r="D16" s="244"/>
      <c r="F16" s="247"/>
      <c r="G16" s="247"/>
      <c r="H16" s="247"/>
      <c r="I16" s="247"/>
      <c r="J16" s="244"/>
      <c r="K16" s="246"/>
    </row>
    <row r="17" spans="1:11" ht="15.75" thickBot="1" x14ac:dyDescent="0.3">
      <c r="A17" s="241">
        <v>9.125</v>
      </c>
      <c r="B17" s="243">
        <v>9.375</v>
      </c>
      <c r="C17" s="244">
        <v>100.625</v>
      </c>
      <c r="D17" s="244"/>
      <c r="F17" s="247"/>
      <c r="G17" s="247"/>
      <c r="H17" s="247"/>
      <c r="I17" s="247"/>
      <c r="J17" s="244"/>
      <c r="K17" s="246"/>
    </row>
    <row r="18" spans="1:11" x14ac:dyDescent="0.25">
      <c r="A18" s="241">
        <v>9.25</v>
      </c>
      <c r="B18" s="243">
        <v>9.5</v>
      </c>
      <c r="C18" s="244">
        <v>101</v>
      </c>
      <c r="D18" s="244"/>
      <c r="E18" s="248" t="s">
        <v>259</v>
      </c>
      <c r="F18" s="249">
        <v>0</v>
      </c>
      <c r="G18" s="247"/>
      <c r="H18" s="247"/>
      <c r="I18" s="247"/>
      <c r="J18" s="244"/>
      <c r="K18" s="246"/>
    </row>
    <row r="19" spans="1:11" x14ac:dyDescent="0.25">
      <c r="A19" s="241">
        <v>9.375</v>
      </c>
      <c r="B19" s="243">
        <v>9.625</v>
      </c>
      <c r="C19" s="244">
        <v>101.25</v>
      </c>
      <c r="D19" s="244"/>
      <c r="E19" s="250" t="s">
        <v>260</v>
      </c>
      <c r="F19" s="251">
        <v>-0.125</v>
      </c>
      <c r="G19" s="252"/>
      <c r="H19" s="252"/>
      <c r="I19" s="252"/>
      <c r="J19" s="252"/>
    </row>
    <row r="20" spans="1:11" ht="15.75" thickBot="1" x14ac:dyDescent="0.3">
      <c r="A20" s="241">
        <v>9.5</v>
      </c>
      <c r="B20" s="243">
        <v>9.75</v>
      </c>
      <c r="C20" s="244">
        <v>101.5</v>
      </c>
      <c r="D20" s="244"/>
      <c r="E20" s="253" t="s">
        <v>261</v>
      </c>
      <c r="F20" s="254">
        <v>-0.25</v>
      </c>
    </row>
    <row r="21" spans="1:11" ht="15.75" thickBot="1" x14ac:dyDescent="0.3">
      <c r="A21" s="241">
        <v>9.625</v>
      </c>
      <c r="B21" s="243">
        <v>9.875</v>
      </c>
      <c r="C21" s="244">
        <v>101.75</v>
      </c>
      <c r="D21" s="244"/>
    </row>
    <row r="22" spans="1:11" ht="15.75" thickBot="1" x14ac:dyDescent="0.3">
      <c r="A22" s="241">
        <v>9.75</v>
      </c>
      <c r="B22" s="243">
        <v>10</v>
      </c>
      <c r="C22" s="244">
        <v>102</v>
      </c>
      <c r="D22" s="244"/>
      <c r="E22" s="255" t="s">
        <v>262</v>
      </c>
      <c r="F22" s="256">
        <v>103</v>
      </c>
    </row>
    <row r="23" spans="1:11" x14ac:dyDescent="0.25">
      <c r="A23" s="241">
        <v>9.875</v>
      </c>
      <c r="B23" s="243">
        <v>10.125</v>
      </c>
      <c r="C23" s="244">
        <v>102.25</v>
      </c>
      <c r="D23" s="244"/>
    </row>
    <row r="24" spans="1:11" x14ac:dyDescent="0.25">
      <c r="A24" s="241">
        <v>10</v>
      </c>
      <c r="B24" s="243">
        <v>10.25</v>
      </c>
      <c r="C24" s="244">
        <v>102.5</v>
      </c>
      <c r="D24" s="244"/>
    </row>
    <row r="25" spans="1:11" x14ac:dyDescent="0.25">
      <c r="A25" s="241">
        <v>10.125</v>
      </c>
      <c r="B25" s="243">
        <v>10.375</v>
      </c>
      <c r="C25" s="244">
        <v>102.75</v>
      </c>
      <c r="D25" s="244"/>
    </row>
    <row r="26" spans="1:11" x14ac:dyDescent="0.25">
      <c r="A26" s="241">
        <v>10.25</v>
      </c>
      <c r="B26" s="243">
        <v>10.5</v>
      </c>
      <c r="C26" s="244">
        <v>103</v>
      </c>
      <c r="D26" s="244"/>
    </row>
    <row r="27" spans="1:11" x14ac:dyDescent="0.25">
      <c r="A27" s="241">
        <v>10.375</v>
      </c>
      <c r="B27" s="243">
        <v>10.625</v>
      </c>
      <c r="C27" s="244">
        <v>103.25</v>
      </c>
      <c r="D27" s="244"/>
    </row>
    <row r="28" spans="1:11" x14ac:dyDescent="0.25">
      <c r="A28" s="241">
        <v>10.5</v>
      </c>
      <c r="B28" s="243">
        <v>10.75</v>
      </c>
      <c r="C28" s="244">
        <v>103.5</v>
      </c>
      <c r="D28" s="244"/>
    </row>
    <row r="29" spans="1:11" x14ac:dyDescent="0.25">
      <c r="A29" s="241">
        <v>10.625</v>
      </c>
      <c r="B29" s="243">
        <v>10.875</v>
      </c>
      <c r="C29" s="244">
        <v>103.75</v>
      </c>
      <c r="D29" s="244"/>
    </row>
    <row r="30" spans="1:11" x14ac:dyDescent="0.25">
      <c r="A30" s="241">
        <v>10.75</v>
      </c>
      <c r="B30" s="243">
        <v>11</v>
      </c>
      <c r="C30" s="244">
        <v>104</v>
      </c>
      <c r="D30" s="244"/>
    </row>
    <row r="31" spans="1:11" x14ac:dyDescent="0.25">
      <c r="A31" s="241">
        <v>10.875</v>
      </c>
      <c r="B31" s="243">
        <v>11.125</v>
      </c>
      <c r="C31" s="244">
        <v>104.25</v>
      </c>
      <c r="D31" s="244"/>
    </row>
    <row r="32" spans="1:11" x14ac:dyDescent="0.25">
      <c r="A32" s="241">
        <v>11</v>
      </c>
      <c r="B32" s="243">
        <v>11.25</v>
      </c>
      <c r="C32" s="244">
        <v>104.5</v>
      </c>
      <c r="D32" s="244"/>
    </row>
    <row r="33" spans="1:4" x14ac:dyDescent="0.25">
      <c r="A33" s="241">
        <v>11.125</v>
      </c>
      <c r="B33" s="243">
        <v>11.375</v>
      </c>
      <c r="C33" s="244">
        <v>104.75</v>
      </c>
      <c r="D33" s="244"/>
    </row>
    <row r="34" spans="1:4" x14ac:dyDescent="0.25">
      <c r="A34" s="241">
        <v>11.25</v>
      </c>
      <c r="B34" s="243">
        <v>11.5</v>
      </c>
      <c r="C34" s="244">
        <v>105</v>
      </c>
      <c r="D34" s="244"/>
    </row>
    <row r="35" spans="1:4" x14ac:dyDescent="0.25">
      <c r="A35" s="241">
        <v>11.375</v>
      </c>
      <c r="B35" s="243">
        <v>11.625</v>
      </c>
      <c r="C35" s="244">
        <v>105.25</v>
      </c>
      <c r="D35" s="244"/>
    </row>
    <row r="36" spans="1:4" x14ac:dyDescent="0.25">
      <c r="A36" s="241">
        <v>11.5</v>
      </c>
      <c r="B36" s="243">
        <v>11.75</v>
      </c>
      <c r="C36" s="244">
        <v>105.5</v>
      </c>
      <c r="D36" s="244"/>
    </row>
    <row r="37" spans="1:4" x14ac:dyDescent="0.25">
      <c r="A37" s="241">
        <v>11.625</v>
      </c>
      <c r="B37" s="243">
        <v>11.875</v>
      </c>
      <c r="C37" s="244">
        <v>105.75</v>
      </c>
      <c r="D37" s="244"/>
    </row>
    <row r="38" spans="1:4" x14ac:dyDescent="0.25">
      <c r="A38" s="241">
        <v>11.75</v>
      </c>
      <c r="B38" s="243">
        <v>12</v>
      </c>
      <c r="C38" s="244">
        <v>106</v>
      </c>
      <c r="D38" s="244"/>
    </row>
    <row r="39" spans="1:4" x14ac:dyDescent="0.25">
      <c r="A39" s="241">
        <v>11.875</v>
      </c>
      <c r="B39" s="243">
        <v>12.125</v>
      </c>
      <c r="C39" s="244">
        <v>106.25</v>
      </c>
      <c r="D39" s="244"/>
    </row>
    <row r="40" spans="1:4" x14ac:dyDescent="0.25">
      <c r="A40" s="241">
        <v>12</v>
      </c>
      <c r="B40" s="243">
        <v>12.25</v>
      </c>
      <c r="C40" s="244">
        <v>106.5</v>
      </c>
      <c r="D40" s="244"/>
    </row>
    <row r="41" spans="1:4" x14ac:dyDescent="0.25">
      <c r="A41" s="241">
        <v>12.125</v>
      </c>
      <c r="B41" s="243">
        <v>12.375</v>
      </c>
      <c r="C41" s="244">
        <v>106.75</v>
      </c>
      <c r="D41" s="244"/>
    </row>
    <row r="42" spans="1:4" x14ac:dyDescent="0.25">
      <c r="A42" s="241">
        <v>12.25</v>
      </c>
      <c r="B42" s="243">
        <v>12.5</v>
      </c>
      <c r="C42" s="244">
        <v>107</v>
      </c>
      <c r="D42" s="244"/>
    </row>
    <row r="43" spans="1:4" x14ac:dyDescent="0.25">
      <c r="A43" s="241">
        <v>12.375</v>
      </c>
      <c r="B43" s="243">
        <v>12.625</v>
      </c>
      <c r="C43" s="244">
        <v>107.25</v>
      </c>
      <c r="D43" s="244"/>
    </row>
    <row r="44" spans="1:4" x14ac:dyDescent="0.25">
      <c r="A44" s="241">
        <v>12.5</v>
      </c>
      <c r="B44" s="243">
        <v>12.75</v>
      </c>
      <c r="C44" s="244">
        <v>107.5</v>
      </c>
      <c r="D44" s="244"/>
    </row>
    <row r="45" spans="1:4" x14ac:dyDescent="0.25">
      <c r="A45" s="241">
        <v>12.625</v>
      </c>
      <c r="B45" s="243">
        <v>12.875</v>
      </c>
      <c r="C45" s="244">
        <v>107.75</v>
      </c>
      <c r="D45" s="244"/>
    </row>
    <row r="46" spans="1:4" x14ac:dyDescent="0.25">
      <c r="A46" s="241">
        <v>12.75</v>
      </c>
      <c r="B46" s="243">
        <v>13</v>
      </c>
      <c r="C46" s="244">
        <v>108</v>
      </c>
      <c r="D46" s="244"/>
    </row>
    <row r="47" spans="1:4" x14ac:dyDescent="0.25">
      <c r="A47" s="241">
        <v>12.875</v>
      </c>
      <c r="B47" s="243">
        <v>13.125</v>
      </c>
      <c r="C47" s="244">
        <v>108.25</v>
      </c>
      <c r="D47" s="244"/>
    </row>
    <row r="48" spans="1:4" x14ac:dyDescent="0.25">
      <c r="A48" s="241">
        <v>13</v>
      </c>
      <c r="B48" s="243">
        <v>13.25</v>
      </c>
      <c r="C48" s="244">
        <v>108.5</v>
      </c>
      <c r="D48" s="244"/>
    </row>
    <row r="49" spans="1:4" x14ac:dyDescent="0.25">
      <c r="A49" s="239"/>
      <c r="B49" s="244"/>
      <c r="C49" s="244"/>
      <c r="D49" s="244"/>
    </row>
    <row r="50" spans="1:4" x14ac:dyDescent="0.25">
      <c r="A50" s="239"/>
      <c r="B50" s="244"/>
      <c r="C50" s="244"/>
      <c r="D50" s="244"/>
    </row>
    <row r="51" spans="1:4" x14ac:dyDescent="0.25">
      <c r="B51" s="244"/>
      <c r="C51" s="244"/>
      <c r="D51" s="244"/>
    </row>
    <row r="52" spans="1:4" x14ac:dyDescent="0.25">
      <c r="B52" s="244"/>
      <c r="C52" s="244"/>
      <c r="D52" s="244"/>
    </row>
    <row r="53" spans="1:4" x14ac:dyDescent="0.25">
      <c r="B53" s="244"/>
      <c r="C53" s="244"/>
      <c r="D53" s="244"/>
    </row>
    <row r="54" spans="1:4" x14ac:dyDescent="0.25">
      <c r="B54" s="244"/>
      <c r="C54" s="244"/>
      <c r="D54" s="244"/>
    </row>
  </sheetData>
  <mergeCells count="1">
    <mergeCell ref="D1:K2"/>
  </mergeCells>
  <conditionalFormatting sqref="C5:D48">
    <cfRule type="cellIs" dxfId="0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Props1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2023-11-30T14:44:31Z</cp:lastPrinted>
  <dcterms:created xsi:type="dcterms:W3CDTF">2022-12-23T19:49:11Z</dcterms:created>
  <dcterms:modified xsi:type="dcterms:W3CDTF">2023-11-30T14:45:33Z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